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9120" activeTab="0"/>
  </bookViews>
  <sheets>
    <sheet name="Tabelle" sheetId="1" r:id="rId1"/>
    <sheet name="Grafik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<sst xmlns="http://schemas.openxmlformats.org/spreadsheetml/2006/main" count="56" uniqueCount="37">
  <si>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(°C)</t>
  </si>
  <si>
    <t>Neigung:</t>
  </si>
  <si>
    <t>Raumsolltemperatur:</t>
  </si>
  <si>
    <t>Niveau:</t>
  </si>
  <si>
    <t>Nachtabsenkung:</t>
  </si>
  <si>
    <t>-</t>
  </si>
  <si>
    <t>gemittelte Außentemperatur:</t>
  </si>
  <si>
    <t>Vorlauftemperatur Tagbetrieb:</t>
  </si>
  <si>
    <t>Vorlauftemperatur Nachtbetrieb:</t>
  </si>
  <si>
    <t>Ist Außentemp:</t>
  </si>
  <si>
    <t>Ged. Außentemp.</t>
  </si>
  <si>
    <t>gemittele Außentemp:</t>
  </si>
  <si>
    <t>Berechnung lt. Tabelle/Funktionsgleichung:</t>
  </si>
  <si>
    <t>Einstellungen:</t>
  </si>
  <si>
    <t>Verifizierung lt. Diagnoseabruf</t>
  </si>
  <si>
    <t>Vorlauftemp.(Rechnung):</t>
  </si>
  <si>
    <t>Vorlauftemp. (Diagnose):</t>
  </si>
  <si>
    <t>Beispielrechnung (Tagbetrieb):</t>
  </si>
  <si>
    <t>Rechnung:</t>
  </si>
  <si>
    <t>Diagnose:</t>
  </si>
  <si>
    <t>15,2 (Ist: 17 Ged: 14)</t>
  </si>
  <si>
    <t xml:space="preserve">Fehler: </t>
  </si>
  <si>
    <t xml:space="preserve">Achtung: </t>
  </si>
  <si>
    <t>Anzeigen gerundet ?</t>
  </si>
  <si>
    <t>Ist AT 40% +</t>
  </si>
  <si>
    <t>Formel (Tag):</t>
  </si>
  <si>
    <t>Ged AT 60% =</t>
  </si>
  <si>
    <t>gemittelte AT ?</t>
  </si>
  <si>
    <t xml:space="preserve">Einstellungen: </t>
  </si>
  <si>
    <t>Raumsolltempeartur:</t>
  </si>
  <si>
    <t>Heizkurvenberechnung Vitotronic 200</t>
  </si>
  <si>
    <t>13,4 (Ist: 14 Ged: 13)</t>
  </si>
  <si>
    <t>12,4 (Ist: 12 Ged: 13)</t>
  </si>
  <si>
    <t>10,4 (Ist: 10 Ged: 11)</t>
  </si>
  <si>
    <t>Vorlaufmaximaltemp:</t>
  </si>
  <si>
    <t>Vorlaufmindestemp:</t>
  </si>
  <si>
    <t>TVor = (0,55)*Neigung*((Raumsoll)^(gem.AT/(320-gem. AT*4)))*((-gem. AT+20)*2)+Raumsoll+Niveau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</si>
</sst>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B2dd/\ mmm"/>
    <numFmt numFmtId="166" formatCode="B2mmm\ yy"/>
  </numFmts>
  <fonts count="10">
    <font>
      <sz val="10"/>
      <name val="Arial"/>
      <family val="0"/>
    </font>
    <font>
      <sz val="10.5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0" fontId="5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164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0" fillId="0" borderId="5" xfId="0" applyBorder="1" applyAlignment="1" quotePrefix="1">
      <alignment horizontal="left"/>
    </xf>
    <xf numFmtId="0" fontId="4" fillId="0" borderId="6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 quotePrefix="1">
      <alignment horizontal="right"/>
    </xf>
    <xf numFmtId="164" fontId="0" fillId="0" borderId="5" xfId="0" applyNumberForma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1" fontId="0" fillId="0" borderId="6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1" xfId="0" applyFont="1" applyBorder="1" applyAlignment="1" quotePrefix="1">
      <alignment horizontal="centerContinuous"/>
    </xf>
    <xf numFmtId="0" fontId="4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4" fontId="0" fillId="0" borderId="3" xfId="0" applyNumberFormat="1" applyBorder="1" applyAlignment="1" quotePrefix="1">
      <alignment horizontal="left"/>
    </xf>
    <xf numFmtId="0" fontId="4" fillId="0" borderId="5" xfId="0" applyFont="1" applyBorder="1" applyAlignment="1" quotePrefix="1">
      <alignment horizontal="left"/>
    </xf>
    <xf numFmtId="164" fontId="4" fillId="0" borderId="11" xfId="0" applyNumberFormat="1" applyFont="1" applyBorder="1" applyAlignment="1" quotePrefix="1">
      <alignment horizontal="left"/>
    </xf>
    <xf numFmtId="1" fontId="0" fillId="0" borderId="9" xfId="0" applyNumberFormat="1" applyBorder="1" applyAlignment="1">
      <alignment horizontal="centerContinuous"/>
    </xf>
    <xf numFmtId="0" fontId="4" fillId="0" borderId="5" xfId="0" applyFont="1" applyBorder="1" applyAlignment="1" quotePrefix="1">
      <alignment horizontal="left" wrapText="1"/>
    </xf>
    <xf numFmtId="1" fontId="4" fillId="0" borderId="5" xfId="0" applyNumberFormat="1" applyFont="1" applyBorder="1" applyAlignment="1" quotePrefix="1">
      <alignment horizontal="left" wrapText="1"/>
    </xf>
    <xf numFmtId="164" fontId="0" fillId="0" borderId="5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5" xfId="0" applyFill="1" applyBorder="1" applyAlignment="1" quotePrefix="1">
      <alignment horizontal="left"/>
    </xf>
    <xf numFmtId="0" fontId="0" fillId="0" borderId="5" xfId="0" applyFill="1" applyBorder="1" applyAlignment="1">
      <alignment/>
    </xf>
    <xf numFmtId="164" fontId="0" fillId="0" borderId="13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Heizkurve Vitotronic 200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Vorlauftemperatur Tagbetrieb(°C)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Tabelle!$A$16:$A$66</c:f>
              <c:numCache>
                <c:ptCount val="5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</c:numCache>
            </c:numRef>
          </c:cat>
          <c:val>
            <c:numRef>
              <c:f>Tabelle!$B$16:$B$66</c:f>
              <c:numCache>
                <c:ptCount val="51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37.60457419341945</c:v>
                </c:pt>
                <c:pt idx="7">
                  <c:v>39.3564686217088</c:v>
                </c:pt>
                <c:pt idx="8">
                  <c:v>41.06511021801376</c:v>
                </c:pt>
                <c:pt idx="9">
                  <c:v>42.733203718500874</c:v>
                </c:pt>
                <c:pt idx="10">
                  <c:v>44.36323961503803</c:v>
                </c:pt>
                <c:pt idx="11">
                  <c:v>45.957514486278214</c:v>
                </c:pt>
                <c:pt idx="12">
                  <c:v>47.518149096700185</c:v>
                </c:pt>
                <c:pt idx="13">
                  <c:v>49.04710454037259</c:v>
                </c:pt>
                <c:pt idx="14">
                  <c:v>50.54619666812001</c:v>
                </c:pt>
                <c:pt idx="15">
                  <c:v>52.01710900442171</c:v>
                </c:pt>
                <c:pt idx="16">
                  <c:v>53.461404332829005</c:v>
                </c:pt>
                <c:pt idx="17">
                  <c:v>54.880535105171674</c:v>
                </c:pt>
                <c:pt idx="18">
                  <c:v>56.27585280969922</c:v>
                </c:pt>
                <c:pt idx="19">
                  <c:v>57.64861641603796</c:v>
                </c:pt>
                <c:pt idx="20">
                  <c:v>59</c:v>
                </c:pt>
                <c:pt idx="21">
                  <c:v>60.33109963848556</c:v>
                </c:pt>
                <c:pt idx="22">
                  <c:v>61.64293965367006</c:v>
                </c:pt>
                <c:pt idx="23">
                  <c:v>62.93647827610236</c:v>
                </c:pt>
                <c:pt idx="24">
                  <c:v>64.2126127880443</c:v>
                </c:pt>
                <c:pt idx="25">
                  <c:v>65.47218420117136</c:v>
                </c:pt>
                <c:pt idx="26">
                  <c:v>66.71598151647535</c:v>
                </c:pt>
                <c:pt idx="27">
                  <c:v>67.94474560873151</c:v>
                </c:pt>
                <c:pt idx="28">
                  <c:v>69.15917277310405</c:v>
                </c:pt>
                <c:pt idx="29">
                  <c:v>70.35991796727032</c:v>
                </c:pt>
                <c:pt idx="30">
                  <c:v>71.54759777876524</c:v>
                </c:pt>
                <c:pt idx="31">
                  <c:v>72.72279314401511</c:v>
                </c:pt>
                <c:pt idx="32">
                  <c:v>73.88605184268408</c:v>
                </c:pt>
                <c:pt idx="33">
                  <c:v>75.03789078844774</c:v>
                </c:pt>
                <c:pt idx="34">
                  <c:v>76.17879813509302</c:v>
                </c:pt>
                <c:pt idx="35">
                  <c:v>77.3092352148838</c:v>
                </c:pt>
                <c:pt idx="36">
                  <c:v>78.42963832439605</c:v>
                </c:pt>
                <c:pt idx="37">
                  <c:v>79.54042037148616</c:v>
                </c:pt>
                <c:pt idx="38">
                  <c:v>80.64197239568855</c:v>
                </c:pt>
                <c:pt idx="39">
                  <c:v>81.73466497312134</c:v>
                </c:pt>
                <c:pt idx="40">
                  <c:v>82.8188495158945</c:v>
                </c:pt>
                <c:pt idx="41">
                  <c:v>83.8948594750478</c:v>
                </c:pt>
                <c:pt idx="42">
                  <c:v>84.96301145518186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Vorlauftemperatur Nachtbetrieb(°C)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Tabelle!$D$16:$D$66</c:f>
              <c:numCache>
                <c:ptCount val="51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38.06511021801376</c:v>
                </c:pt>
                <c:pt idx="9">
                  <c:v>39.733203718500874</c:v>
                </c:pt>
                <c:pt idx="10">
                  <c:v>41.36323961503803</c:v>
                </c:pt>
                <c:pt idx="11">
                  <c:v>42.957514486278214</c:v>
                </c:pt>
                <c:pt idx="12">
                  <c:v>44.518149096700185</c:v>
                </c:pt>
                <c:pt idx="13">
                  <c:v>46.04710454037259</c:v>
                </c:pt>
                <c:pt idx="14">
                  <c:v>47.54619666812001</c:v>
                </c:pt>
                <c:pt idx="15">
                  <c:v>49.01710900442171</c:v>
                </c:pt>
                <c:pt idx="16">
                  <c:v>50.461404332829005</c:v>
                </c:pt>
                <c:pt idx="17">
                  <c:v>51.880535105171674</c:v>
                </c:pt>
                <c:pt idx="18">
                  <c:v>53.27585280969922</c:v>
                </c:pt>
                <c:pt idx="19">
                  <c:v>54.64861641603796</c:v>
                </c:pt>
                <c:pt idx="20">
                  <c:v>56</c:v>
                </c:pt>
                <c:pt idx="21">
                  <c:v>57.33109963848556</c:v>
                </c:pt>
                <c:pt idx="22">
                  <c:v>58.64293965367006</c:v>
                </c:pt>
                <c:pt idx="23">
                  <c:v>59.93647827610236</c:v>
                </c:pt>
                <c:pt idx="24">
                  <c:v>61.2126127880443</c:v>
                </c:pt>
                <c:pt idx="25">
                  <c:v>62.47218420117136</c:v>
                </c:pt>
                <c:pt idx="26">
                  <c:v>63.71598151647535</c:v>
                </c:pt>
                <c:pt idx="27">
                  <c:v>64.94474560873151</c:v>
                </c:pt>
                <c:pt idx="28">
                  <c:v>66.15917277310405</c:v>
                </c:pt>
                <c:pt idx="29">
                  <c:v>67.35991796727032</c:v>
                </c:pt>
                <c:pt idx="30">
                  <c:v>68.54759777876524</c:v>
                </c:pt>
                <c:pt idx="31">
                  <c:v>69.72279314401511</c:v>
                </c:pt>
                <c:pt idx="32">
                  <c:v>70.88605184268408</c:v>
                </c:pt>
                <c:pt idx="33">
                  <c:v>72.03789078844774</c:v>
                </c:pt>
                <c:pt idx="34">
                  <c:v>73.17879813509302</c:v>
                </c:pt>
                <c:pt idx="35">
                  <c:v>74.3092352148838</c:v>
                </c:pt>
                <c:pt idx="36">
                  <c:v>75.42963832439605</c:v>
                </c:pt>
                <c:pt idx="37">
                  <c:v>76.54042037148616</c:v>
                </c:pt>
                <c:pt idx="38">
                  <c:v>77.64197239568855</c:v>
                </c:pt>
                <c:pt idx="39">
                  <c:v>78.73466497312134</c:v>
                </c:pt>
                <c:pt idx="40">
                  <c:v>79.8188495158945</c:v>
                </c:pt>
                <c:pt idx="41">
                  <c:v>80.8948594750478</c:v>
                </c:pt>
                <c:pt idx="42">
                  <c:v>81.96301145518186</c:v>
                </c:pt>
                <c:pt idx="43">
                  <c:v>83.02360624817254</c:v>
                </c:pt>
                <c:pt idx="44">
                  <c:v>84.07692979266696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</c:numCache>
            </c:numRef>
          </c:val>
          <c:smooth val="0"/>
        </c:ser>
        <c:marker val="1"/>
        <c:axId val="39822175"/>
        <c:axId val="22855256"/>
      </c:lineChart>
      <c:catAx>
        <c:axId val="3982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gemittelte Außentemperatur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Vorlauftemperatur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0.04175</cdr:y>
    </cdr:from>
    <cdr:to>
      <cdr:x>0.29725</cdr:x>
      <cdr:y>0.3365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00025"/>
          <a:ext cx="16954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Einstellungen: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Neigung:                            
Raumtemperatur-Soll:   
Niveau:                               
Nachtabsenkung:          
Vorlauf-Min:                     
Vorlauf-Max: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0.29075</cdr:x>
      <cdr:y>0.04175</cdr:y>
    </cdr:from>
    <cdr:to>
      <cdr:x>0.3535</cdr:x>
      <cdr:y>0.3365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00025"/>
          <a:ext cx="600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1,5
20 °C
6°C
-3°C
37°C
85°C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7625" y="66675"/>
        <a:ext cx="9496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workbookViewId="0" topLeftCell="A1">
      <pane ySplit="15" topLeftCell="BM16" activePane="bottomLeft" state="frozen"/>
      <selection pane="topLeft" activeCell="A1" sqref="A1"/>
      <selection pane="bottomLeft" activeCell="G26" sqref="G26"/>
    </sheetView>
  </sheetViews>
  <sheetFormatPr defaultColWidth="11.421875" defaultRowHeight="12.75"/>
  <cols>
    <col min="1" max="1" width="18.140625" style="0" customWidth="1"/>
    <col min="2" max="2" width="19.00390625" style="2" customWidth="1"/>
    <col min="3" max="3" width="4.140625" style="0" bestFit="1" customWidth="1"/>
    <col min="4" max="4" width="18.7109375" style="0" customWidth="1"/>
    <col min="5" max="5" width="1.7109375" style="0" customWidth="1"/>
    <col min="6" max="6" width="20.8515625" style="0" customWidth="1"/>
    <col min="7" max="7" width="9.28125" style="0" customWidth="1"/>
    <col min="8" max="8" width="4.140625" style="0" bestFit="1" customWidth="1"/>
    <col min="10" max="10" width="7.28125" style="0" bestFit="1" customWidth="1"/>
  </cols>
  <sheetData>
    <row r="1" spans="1:10" ht="20.25">
      <c r="A1" s="6" t="s">
        <v>30</v>
      </c>
      <c r="B1" s="7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6"/>
      <c r="B2" s="7"/>
      <c r="C2" s="8"/>
      <c r="D2" s="8"/>
      <c r="E2" s="8"/>
      <c r="F2" s="8"/>
      <c r="G2" s="8"/>
      <c r="H2" s="8"/>
      <c r="I2" s="8"/>
      <c r="J2" s="8"/>
    </row>
    <row r="3" spans="1:10" ht="12.75">
      <c r="A3" s="27" t="s">
        <v>13</v>
      </c>
      <c r="B3" s="28"/>
      <c r="C3" s="29"/>
      <c r="F3" s="30" t="s">
        <v>17</v>
      </c>
      <c r="G3" s="31"/>
      <c r="H3" s="32"/>
      <c r="I3" s="32"/>
      <c r="J3" s="29"/>
    </row>
    <row r="4" spans="1:10" ht="12.75">
      <c r="A4" s="13" t="s">
        <v>1</v>
      </c>
      <c r="B4" s="14">
        <v>1.5</v>
      </c>
      <c r="C4" s="13" t="s">
        <v>5</v>
      </c>
      <c r="D4" s="4"/>
      <c r="F4" s="24" t="s">
        <v>9</v>
      </c>
      <c r="G4" s="25">
        <v>10</v>
      </c>
      <c r="H4" s="16" t="s">
        <v>0</v>
      </c>
      <c r="I4" s="9" t="s">
        <v>22</v>
      </c>
      <c r="J4" s="10"/>
    </row>
    <row r="5" spans="1:10" ht="12.75">
      <c r="A5" s="13" t="s">
        <v>2</v>
      </c>
      <c r="B5" s="15">
        <v>20</v>
      </c>
      <c r="C5" s="16" t="s">
        <v>0</v>
      </c>
      <c r="D5" s="1"/>
      <c r="F5" s="24" t="s">
        <v>10</v>
      </c>
      <c r="G5" s="25">
        <v>11</v>
      </c>
      <c r="H5" s="16" t="s">
        <v>0</v>
      </c>
      <c r="I5" s="11" t="s">
        <v>23</v>
      </c>
      <c r="J5" s="12"/>
    </row>
    <row r="6" spans="1:10" ht="12.75">
      <c r="A6" s="13" t="s">
        <v>3</v>
      </c>
      <c r="B6" s="15">
        <v>6</v>
      </c>
      <c r="C6" s="16" t="s">
        <v>0</v>
      </c>
      <c r="E6" s="3"/>
      <c r="F6" s="16" t="s">
        <v>11</v>
      </c>
      <c r="G6" s="25">
        <f>G4*0.4+G5*0.6</f>
        <v>10.6</v>
      </c>
      <c r="H6" s="16" t="s">
        <v>0</v>
      </c>
      <c r="I6" s="38" t="s">
        <v>24</v>
      </c>
      <c r="J6" s="12"/>
    </row>
    <row r="7" spans="1:10" ht="12.75">
      <c r="A7" s="13" t="s">
        <v>4</v>
      </c>
      <c r="B7" s="15">
        <v>-3</v>
      </c>
      <c r="C7" s="16" t="s">
        <v>0</v>
      </c>
      <c r="D7" s="1"/>
      <c r="E7" s="2"/>
      <c r="F7" s="16" t="s">
        <v>15</v>
      </c>
      <c r="G7" s="26">
        <f>(0.55)*$B$4*(($B$5)^(G6/(320-G6*4)))*((-G6+20)*2)+$B$5+$B$6</f>
        <v>43.38965224186116</v>
      </c>
      <c r="H7" s="16" t="s">
        <v>0</v>
      </c>
      <c r="I7" s="21" t="s">
        <v>26</v>
      </c>
      <c r="J7" s="12"/>
    </row>
    <row r="8" spans="1:10" ht="12.75">
      <c r="A8" s="59" t="s">
        <v>35</v>
      </c>
      <c r="B8" s="15">
        <v>37</v>
      </c>
      <c r="C8" s="16" t="s">
        <v>0</v>
      </c>
      <c r="F8" s="16" t="s">
        <v>16</v>
      </c>
      <c r="G8" s="25">
        <v>43</v>
      </c>
      <c r="H8" s="16" t="s">
        <v>0</v>
      </c>
      <c r="I8" s="22" t="s">
        <v>27</v>
      </c>
      <c r="J8" s="23"/>
    </row>
    <row r="9" spans="1:10" ht="12.75">
      <c r="A9" s="60" t="s">
        <v>34</v>
      </c>
      <c r="B9" s="15">
        <v>85</v>
      </c>
      <c r="C9" s="16" t="s">
        <v>0</v>
      </c>
      <c r="F9" s="19"/>
      <c r="G9" s="18"/>
      <c r="H9" s="19"/>
      <c r="I9" s="19"/>
      <c r="J9" s="20"/>
    </row>
    <row r="10" spans="6:10" ht="12.75">
      <c r="F10" s="19"/>
      <c r="G10" s="18"/>
      <c r="H10" s="19"/>
      <c r="I10" s="19"/>
      <c r="J10" s="20"/>
    </row>
    <row r="11" spans="1:10" ht="12.75">
      <c r="A11" s="39" t="s">
        <v>25</v>
      </c>
      <c r="B11" s="40" t="s">
        <v>36</v>
      </c>
      <c r="C11" s="33"/>
      <c r="D11" s="33"/>
      <c r="E11" s="33"/>
      <c r="F11" s="33"/>
      <c r="G11" s="33"/>
      <c r="H11" s="33"/>
      <c r="I11" s="33"/>
      <c r="J11" s="34"/>
    </row>
    <row r="12" spans="6:8" ht="12.75">
      <c r="F12" s="1"/>
      <c r="G12" s="5"/>
      <c r="H12" s="1"/>
    </row>
    <row r="13" spans="1:10" ht="12.75">
      <c r="A13" s="35" t="s">
        <v>12</v>
      </c>
      <c r="B13" s="41"/>
      <c r="C13" s="36"/>
      <c r="D13" s="37"/>
      <c r="F13" s="35" t="s">
        <v>14</v>
      </c>
      <c r="G13" s="36"/>
      <c r="H13" s="36"/>
      <c r="I13" s="36"/>
      <c r="J13" s="37"/>
    </row>
    <row r="14" spans="1:10" ht="24.75" customHeight="1">
      <c r="A14" s="42" t="s">
        <v>6</v>
      </c>
      <c r="B14" s="43" t="s">
        <v>7</v>
      </c>
      <c r="C14" s="13"/>
      <c r="D14" s="43" t="s">
        <v>8</v>
      </c>
      <c r="F14" s="42" t="s">
        <v>6</v>
      </c>
      <c r="G14" s="13" t="s">
        <v>18</v>
      </c>
      <c r="H14" s="13"/>
      <c r="I14" s="16" t="s">
        <v>19</v>
      </c>
      <c r="J14" s="13" t="s">
        <v>21</v>
      </c>
    </row>
    <row r="15" spans="1:10" ht="12.75">
      <c r="A15" s="16" t="s">
        <v>0</v>
      </c>
      <c r="B15" s="16" t="s">
        <v>0</v>
      </c>
      <c r="C15" s="13"/>
      <c r="D15" s="16" t="s">
        <v>0</v>
      </c>
      <c r="F15" s="45" t="s">
        <v>0</v>
      </c>
      <c r="G15" s="45" t="s">
        <v>0</v>
      </c>
      <c r="H15" s="47"/>
      <c r="I15" s="45" t="s">
        <v>0</v>
      </c>
      <c r="J15" s="45" t="s">
        <v>0</v>
      </c>
    </row>
    <row r="16" spans="1:10" ht="12.75">
      <c r="A16" s="13">
        <v>20</v>
      </c>
      <c r="B16" s="44">
        <f aca="true" t="shared" si="0" ref="B16:B47">IF((0.55)*$B$4*(($B$5)^(A16/(320-A16*4)))*((-A16+20)*2)+$B$5+$B$6&lt;$B$8,$B$8,IF((0.55)*$B$4*(($B$5)^(A16/(320-A16*4)))*((-A16+20)*2)+$B$5+$B$6&gt;$B$9,$B$9,(0.55)*$B$4*(($B$5)^(A16/(320-A16*4)))*((-A16+20)*2)+$B$5+$B$6))</f>
        <v>37</v>
      </c>
      <c r="C16" s="44"/>
      <c r="D16" s="44">
        <f>IF((0.55)*$B$4*(($B$5)^(A16/(320-A16*4)))*((-A16+20)*2)+$B$5+$B$6+$B$7&lt;$B$8,$B$8,IF((0.55)*$B$4*(($B$5)^(A16/(320-A16*4)))*((-A16+20)*2)+$B$5+$B$6+$B$7&gt;$B$9,$B$9,(0.55)*$B$4*(($B$5)^(A16/(320-A16*4)))*((-A16+20)*2)+$B$5+$B$6+$B$7))</f>
        <v>37</v>
      </c>
      <c r="F16" s="48"/>
      <c r="G16" s="33"/>
      <c r="H16" s="33"/>
      <c r="I16" s="33"/>
      <c r="J16" s="34"/>
    </row>
    <row r="17" spans="1:10" ht="12.75">
      <c r="A17" s="13">
        <v>19</v>
      </c>
      <c r="B17" s="44">
        <f t="shared" si="0"/>
        <v>37</v>
      </c>
      <c r="C17" s="44"/>
      <c r="D17" s="44">
        <f aca="true" t="shared" si="1" ref="D17:D66">IF((0.55)*$B$4*(($B$5)^(A17/(320-A17*4)))*((-A17+20)*2)+$B$5+$B$6+$B$7&lt;$B$8,$B$8,IF((0.55)*$B$4*(($B$5)^(A17/(320-A17*4)))*((-A17+20)*2)+$B$5+$B$6+$B$7&gt;$B$9,$B$9,(0.55)*$B$4*(($B$5)^(A17/(320-A17*4)))*((-A17+20)*2)+$B$5+$B$6+$B$7))</f>
        <v>37</v>
      </c>
      <c r="F17" s="52" t="s">
        <v>28</v>
      </c>
      <c r="G17" s="53" t="s">
        <v>1</v>
      </c>
      <c r="H17" s="57"/>
      <c r="I17" s="23"/>
      <c r="J17" s="51">
        <v>1.5</v>
      </c>
    </row>
    <row r="18" spans="1:10" ht="12.75">
      <c r="A18" s="13">
        <v>18</v>
      </c>
      <c r="B18" s="44">
        <f t="shared" si="0"/>
        <v>37</v>
      </c>
      <c r="C18" s="44"/>
      <c r="D18" s="44">
        <f t="shared" si="1"/>
        <v>37</v>
      </c>
      <c r="F18" s="52"/>
      <c r="G18" s="56" t="s">
        <v>29</v>
      </c>
      <c r="H18" s="54"/>
      <c r="I18" s="55"/>
      <c r="J18" s="50">
        <v>20</v>
      </c>
    </row>
    <row r="19" spans="1:10" ht="12.75">
      <c r="A19" s="13">
        <v>17</v>
      </c>
      <c r="B19" s="44">
        <f t="shared" si="0"/>
        <v>37</v>
      </c>
      <c r="C19" s="44"/>
      <c r="D19" s="44">
        <f t="shared" si="1"/>
        <v>37</v>
      </c>
      <c r="F19" s="52"/>
      <c r="G19" s="9" t="s">
        <v>3</v>
      </c>
      <c r="H19" s="17"/>
      <c r="I19" s="58"/>
      <c r="J19" s="49">
        <v>6</v>
      </c>
    </row>
    <row r="20" spans="1:10" ht="12.75">
      <c r="A20" s="13">
        <v>16</v>
      </c>
      <c r="B20" s="44">
        <f t="shared" si="0"/>
        <v>37</v>
      </c>
      <c r="C20" s="44"/>
      <c r="D20" s="44">
        <f t="shared" si="1"/>
        <v>37</v>
      </c>
      <c r="F20" s="48"/>
      <c r="G20" s="33"/>
      <c r="H20" s="33"/>
      <c r="I20" s="33"/>
      <c r="J20" s="34"/>
    </row>
    <row r="21" spans="1:10" ht="12.75">
      <c r="A21" s="13">
        <v>15</v>
      </c>
      <c r="B21" s="44">
        <f t="shared" si="0"/>
        <v>37</v>
      </c>
      <c r="C21" s="44"/>
      <c r="D21" s="44">
        <f t="shared" si="1"/>
        <v>37</v>
      </c>
      <c r="F21" s="46" t="s">
        <v>20</v>
      </c>
      <c r="G21" s="61">
        <v>37</v>
      </c>
      <c r="H21" s="46"/>
      <c r="I21" s="46">
        <v>38</v>
      </c>
      <c r="J21" s="61">
        <f>G21-I21</f>
        <v>-1</v>
      </c>
    </row>
    <row r="22" spans="1:10" ht="12.75">
      <c r="A22" s="13">
        <v>14</v>
      </c>
      <c r="B22" s="44">
        <f t="shared" si="0"/>
        <v>37.60457419341945</v>
      </c>
      <c r="C22" s="44"/>
      <c r="D22" s="44">
        <f t="shared" si="1"/>
        <v>37</v>
      </c>
      <c r="F22" s="13"/>
      <c r="G22" s="44"/>
      <c r="H22" s="13"/>
      <c r="I22" s="13"/>
      <c r="J22" s="44"/>
    </row>
    <row r="23" spans="1:10" ht="12.75">
      <c r="A23" s="13">
        <v>13</v>
      </c>
      <c r="B23" s="44">
        <f t="shared" si="0"/>
        <v>39.3564686217088</v>
      </c>
      <c r="C23" s="44"/>
      <c r="D23" s="44">
        <f t="shared" si="1"/>
        <v>37</v>
      </c>
      <c r="F23" s="16" t="s">
        <v>31</v>
      </c>
      <c r="G23" s="44">
        <v>38.7</v>
      </c>
      <c r="H23" s="13"/>
      <c r="I23" s="13">
        <v>40</v>
      </c>
      <c r="J23" s="44">
        <f>G23-I23</f>
        <v>-1.2999999999999972</v>
      </c>
    </row>
    <row r="24" spans="1:10" ht="12.75">
      <c r="A24" s="13">
        <v>12</v>
      </c>
      <c r="B24" s="44">
        <f t="shared" si="0"/>
        <v>41.06511021801376</v>
      </c>
      <c r="C24" s="44"/>
      <c r="D24" s="44">
        <f t="shared" si="1"/>
        <v>38.06511021801376</v>
      </c>
      <c r="F24" s="16" t="s">
        <v>32</v>
      </c>
      <c r="G24" s="44">
        <v>40</v>
      </c>
      <c r="H24" s="13"/>
      <c r="I24" s="13">
        <v>40</v>
      </c>
      <c r="J24" s="44">
        <f>G24-I24</f>
        <v>0</v>
      </c>
    </row>
    <row r="25" spans="1:10" ht="12.75">
      <c r="A25" s="13">
        <v>11</v>
      </c>
      <c r="B25" s="44">
        <f t="shared" si="0"/>
        <v>42.733203718500874</v>
      </c>
      <c r="C25" s="44"/>
      <c r="D25" s="44">
        <f t="shared" si="1"/>
        <v>39.733203718500874</v>
      </c>
      <c r="F25" s="13"/>
      <c r="G25" s="44"/>
      <c r="H25" s="13"/>
      <c r="I25" s="13"/>
      <c r="J25" s="44"/>
    </row>
    <row r="26" spans="1:10" ht="12.75">
      <c r="A26" s="13">
        <v>10</v>
      </c>
      <c r="B26" s="44">
        <f t="shared" si="0"/>
        <v>44.36323961503803</v>
      </c>
      <c r="C26" s="44"/>
      <c r="D26" s="44">
        <f t="shared" si="1"/>
        <v>41.36323961503803</v>
      </c>
      <c r="F26" s="16" t="s">
        <v>33</v>
      </c>
      <c r="G26" s="44">
        <v>43.4</v>
      </c>
      <c r="H26" s="13"/>
      <c r="I26" s="13">
        <v>44</v>
      </c>
      <c r="J26" s="44">
        <f>G26-I26</f>
        <v>-0.6000000000000014</v>
      </c>
    </row>
    <row r="27" spans="1:10" ht="12.75">
      <c r="A27" s="13">
        <v>9</v>
      </c>
      <c r="B27" s="44">
        <f t="shared" si="0"/>
        <v>45.957514486278214</v>
      </c>
      <c r="C27" s="44"/>
      <c r="D27" s="44">
        <f t="shared" si="1"/>
        <v>42.957514486278214</v>
      </c>
      <c r="F27" s="13"/>
      <c r="G27" s="13"/>
      <c r="H27" s="13"/>
      <c r="I27" s="13"/>
      <c r="J27" s="13"/>
    </row>
    <row r="28" spans="1:10" ht="12.75">
      <c r="A28" s="13">
        <v>8</v>
      </c>
      <c r="B28" s="44">
        <f t="shared" si="0"/>
        <v>47.518149096700185</v>
      </c>
      <c r="C28" s="44"/>
      <c r="D28" s="44">
        <f t="shared" si="1"/>
        <v>44.518149096700185</v>
      </c>
      <c r="F28" s="13"/>
      <c r="G28" s="13"/>
      <c r="H28" s="13"/>
      <c r="I28" s="13"/>
      <c r="J28" s="13"/>
    </row>
    <row r="29" spans="1:10" ht="12.75">
      <c r="A29" s="13">
        <v>7</v>
      </c>
      <c r="B29" s="44">
        <f t="shared" si="0"/>
        <v>49.04710454037259</v>
      </c>
      <c r="C29" s="44"/>
      <c r="D29" s="44">
        <f t="shared" si="1"/>
        <v>46.04710454037259</v>
      </c>
      <c r="F29" s="13"/>
      <c r="G29" s="13"/>
      <c r="H29" s="13"/>
      <c r="I29" s="13"/>
      <c r="J29" s="13"/>
    </row>
    <row r="30" spans="1:10" ht="12.75">
      <c r="A30" s="13">
        <v>6</v>
      </c>
      <c r="B30" s="44">
        <f t="shared" si="0"/>
        <v>50.54619666812001</v>
      </c>
      <c r="C30" s="44"/>
      <c r="D30" s="44">
        <f t="shared" si="1"/>
        <v>47.54619666812001</v>
      </c>
      <c r="F30" s="13"/>
      <c r="G30" s="13"/>
      <c r="H30" s="13"/>
      <c r="I30" s="13"/>
      <c r="J30" s="13"/>
    </row>
    <row r="31" spans="1:10" ht="12.75">
      <c r="A31" s="13">
        <v>5</v>
      </c>
      <c r="B31" s="44">
        <f t="shared" si="0"/>
        <v>52.01710900442171</v>
      </c>
      <c r="C31" s="44"/>
      <c r="D31" s="44">
        <f t="shared" si="1"/>
        <v>49.01710900442171</v>
      </c>
      <c r="F31" s="13"/>
      <c r="G31" s="13"/>
      <c r="H31" s="13"/>
      <c r="I31" s="13"/>
      <c r="J31" s="13"/>
    </row>
    <row r="32" spans="1:10" ht="12.75">
      <c r="A32" s="13">
        <v>4</v>
      </c>
      <c r="B32" s="44">
        <f t="shared" si="0"/>
        <v>53.461404332829005</v>
      </c>
      <c r="C32" s="44"/>
      <c r="D32" s="44">
        <f t="shared" si="1"/>
        <v>50.461404332829005</v>
      </c>
      <c r="F32" s="13"/>
      <c r="G32" s="13"/>
      <c r="H32" s="13"/>
      <c r="I32" s="13"/>
      <c r="J32" s="13"/>
    </row>
    <row r="33" spans="1:10" ht="12.75">
      <c r="A33" s="13">
        <v>3</v>
      </c>
      <c r="B33" s="44">
        <f t="shared" si="0"/>
        <v>54.880535105171674</v>
      </c>
      <c r="C33" s="44"/>
      <c r="D33" s="44">
        <f t="shared" si="1"/>
        <v>51.880535105171674</v>
      </c>
      <c r="F33" s="13"/>
      <c r="G33" s="13"/>
      <c r="H33" s="13"/>
      <c r="I33" s="13"/>
      <c r="J33" s="13"/>
    </row>
    <row r="34" spans="1:10" ht="12.75">
      <c r="A34" s="13">
        <v>2</v>
      </c>
      <c r="B34" s="44">
        <f t="shared" si="0"/>
        <v>56.27585280969922</v>
      </c>
      <c r="C34" s="44"/>
      <c r="D34" s="44">
        <f t="shared" si="1"/>
        <v>53.27585280969922</v>
      </c>
      <c r="F34" s="13"/>
      <c r="G34" s="13"/>
      <c r="H34" s="13"/>
      <c r="I34" s="13"/>
      <c r="J34" s="13"/>
    </row>
    <row r="35" spans="1:10" ht="12.75">
      <c r="A35" s="13">
        <v>1</v>
      </c>
      <c r="B35" s="44">
        <f t="shared" si="0"/>
        <v>57.64861641603796</v>
      </c>
      <c r="C35" s="44"/>
      <c r="D35" s="44">
        <f t="shared" si="1"/>
        <v>54.64861641603796</v>
      </c>
      <c r="F35" s="13"/>
      <c r="G35" s="13"/>
      <c r="H35" s="13"/>
      <c r="I35" s="13"/>
      <c r="J35" s="13"/>
    </row>
    <row r="36" spans="1:10" ht="12.75">
      <c r="A36" s="13">
        <v>0</v>
      </c>
      <c r="B36" s="44">
        <f t="shared" si="0"/>
        <v>59</v>
      </c>
      <c r="C36" s="44"/>
      <c r="D36" s="44">
        <f t="shared" si="1"/>
        <v>56</v>
      </c>
      <c r="F36" s="13"/>
      <c r="G36" s="13"/>
      <c r="H36" s="13"/>
      <c r="I36" s="13"/>
      <c r="J36" s="13"/>
    </row>
    <row r="37" spans="1:10" ht="12.75">
      <c r="A37" s="13">
        <v>-1</v>
      </c>
      <c r="B37" s="44">
        <f t="shared" si="0"/>
        <v>60.33109963848556</v>
      </c>
      <c r="C37" s="44"/>
      <c r="D37" s="44">
        <f t="shared" si="1"/>
        <v>57.33109963848556</v>
      </c>
      <c r="F37" s="13"/>
      <c r="G37" s="13"/>
      <c r="H37" s="13"/>
      <c r="I37" s="13"/>
      <c r="J37" s="13"/>
    </row>
    <row r="38" spans="1:10" ht="12.75">
      <c r="A38" s="13">
        <v>-2</v>
      </c>
      <c r="B38" s="44">
        <f t="shared" si="0"/>
        <v>61.64293965367006</v>
      </c>
      <c r="C38" s="44"/>
      <c r="D38" s="44">
        <f t="shared" si="1"/>
        <v>58.64293965367006</v>
      </c>
      <c r="F38" s="13"/>
      <c r="G38" s="13"/>
      <c r="H38" s="13"/>
      <c r="I38" s="13"/>
      <c r="J38" s="13"/>
    </row>
    <row r="39" spans="1:10" ht="12.75">
      <c r="A39" s="13">
        <v>-3</v>
      </c>
      <c r="B39" s="44">
        <f t="shared" si="0"/>
        <v>62.93647827610236</v>
      </c>
      <c r="C39" s="44"/>
      <c r="D39" s="44">
        <f t="shared" si="1"/>
        <v>59.93647827610236</v>
      </c>
      <c r="F39" s="13"/>
      <c r="G39" s="13"/>
      <c r="H39" s="13"/>
      <c r="I39" s="13"/>
      <c r="J39" s="13"/>
    </row>
    <row r="40" spans="1:10" ht="12.75">
      <c r="A40" s="13">
        <v>-4</v>
      </c>
      <c r="B40" s="44">
        <f t="shared" si="0"/>
        <v>64.2126127880443</v>
      </c>
      <c r="C40" s="44"/>
      <c r="D40" s="44">
        <f t="shared" si="1"/>
        <v>61.2126127880443</v>
      </c>
      <c r="F40" s="13"/>
      <c r="G40" s="13"/>
      <c r="H40" s="13"/>
      <c r="I40" s="13"/>
      <c r="J40" s="13"/>
    </row>
    <row r="41" spans="1:10" ht="12.75">
      <c r="A41" s="13">
        <v>-5</v>
      </c>
      <c r="B41" s="44">
        <f t="shared" si="0"/>
        <v>65.47218420117136</v>
      </c>
      <c r="C41" s="44"/>
      <c r="D41" s="44">
        <f t="shared" si="1"/>
        <v>62.47218420117136</v>
      </c>
      <c r="F41" s="13"/>
      <c r="G41" s="13"/>
      <c r="H41" s="13"/>
      <c r="I41" s="13"/>
      <c r="J41" s="13"/>
    </row>
    <row r="42" spans="1:10" ht="12.75">
      <c r="A42" s="13">
        <v>-6</v>
      </c>
      <c r="B42" s="44">
        <f t="shared" si="0"/>
        <v>66.71598151647535</v>
      </c>
      <c r="C42" s="44"/>
      <c r="D42" s="44">
        <f t="shared" si="1"/>
        <v>63.71598151647535</v>
      </c>
      <c r="F42" s="13"/>
      <c r="G42" s="13"/>
      <c r="H42" s="13"/>
      <c r="I42" s="13"/>
      <c r="J42" s="13"/>
    </row>
    <row r="43" spans="1:10" ht="12.75">
      <c r="A43" s="13">
        <v>-7</v>
      </c>
      <c r="B43" s="44">
        <f t="shared" si="0"/>
        <v>67.94474560873151</v>
      </c>
      <c r="C43" s="44"/>
      <c r="D43" s="44">
        <f t="shared" si="1"/>
        <v>64.94474560873151</v>
      </c>
      <c r="F43" s="13"/>
      <c r="G43" s="13"/>
      <c r="H43" s="13"/>
      <c r="I43" s="13"/>
      <c r="J43" s="13"/>
    </row>
    <row r="44" spans="1:10" ht="12.75">
      <c r="A44" s="13">
        <v>-8</v>
      </c>
      <c r="B44" s="44">
        <f t="shared" si="0"/>
        <v>69.15917277310405</v>
      </c>
      <c r="C44" s="44"/>
      <c r="D44" s="44">
        <f t="shared" si="1"/>
        <v>66.15917277310405</v>
      </c>
      <c r="F44" s="13"/>
      <c r="G44" s="13"/>
      <c r="H44" s="13"/>
      <c r="I44" s="13"/>
      <c r="J44" s="13"/>
    </row>
    <row r="45" spans="1:10" ht="12.75">
      <c r="A45" s="13">
        <v>-9</v>
      </c>
      <c r="B45" s="44">
        <f t="shared" si="0"/>
        <v>70.35991796727032</v>
      </c>
      <c r="C45" s="44"/>
      <c r="D45" s="44">
        <f t="shared" si="1"/>
        <v>67.35991796727032</v>
      </c>
      <c r="F45" s="13"/>
      <c r="G45" s="13"/>
      <c r="H45" s="13"/>
      <c r="I45" s="13"/>
      <c r="J45" s="13"/>
    </row>
    <row r="46" spans="1:10" ht="12.75">
      <c r="A46" s="13">
        <v>-10</v>
      </c>
      <c r="B46" s="44">
        <f t="shared" si="0"/>
        <v>71.54759777876524</v>
      </c>
      <c r="C46" s="44"/>
      <c r="D46" s="44">
        <f t="shared" si="1"/>
        <v>68.54759777876524</v>
      </c>
      <c r="F46" s="13"/>
      <c r="G46" s="13"/>
      <c r="H46" s="13"/>
      <c r="I46" s="13"/>
      <c r="J46" s="13"/>
    </row>
    <row r="47" spans="1:10" ht="12.75">
      <c r="A47" s="13">
        <v>-11</v>
      </c>
      <c r="B47" s="44">
        <f t="shared" si="0"/>
        <v>72.72279314401511</v>
      </c>
      <c r="C47" s="44"/>
      <c r="D47" s="44">
        <f t="shared" si="1"/>
        <v>69.72279314401511</v>
      </c>
      <c r="F47" s="13"/>
      <c r="G47" s="13"/>
      <c r="H47" s="13"/>
      <c r="I47" s="13"/>
      <c r="J47" s="13"/>
    </row>
    <row r="48" spans="1:10" ht="12.75">
      <c r="A48" s="13">
        <v>-12</v>
      </c>
      <c r="B48" s="44">
        <f aca="true" t="shared" si="2" ref="B48:B79">IF((0.55)*$B$4*(($B$5)^(A48/(320-A48*4)))*((-A48+20)*2)+$B$5+$B$6&lt;$B$8,$B$8,IF((0.55)*$B$4*(($B$5)^(A48/(320-A48*4)))*((-A48+20)*2)+$B$5+$B$6&gt;$B$9,$B$9,(0.55)*$B$4*(($B$5)^(A48/(320-A48*4)))*((-A48+20)*2)+$B$5+$B$6))</f>
        <v>73.88605184268408</v>
      </c>
      <c r="C48" s="44"/>
      <c r="D48" s="44">
        <f t="shared" si="1"/>
        <v>70.88605184268408</v>
      </c>
      <c r="F48" s="13"/>
      <c r="G48" s="13"/>
      <c r="H48" s="13"/>
      <c r="I48" s="13"/>
      <c r="J48" s="13"/>
    </row>
    <row r="49" spans="1:10" ht="12.75">
      <c r="A49" s="13">
        <v>-13</v>
      </c>
      <c r="B49" s="44">
        <f t="shared" si="2"/>
        <v>75.03789078844774</v>
      </c>
      <c r="C49" s="44"/>
      <c r="D49" s="44">
        <f t="shared" si="1"/>
        <v>72.03789078844774</v>
      </c>
      <c r="F49" s="13"/>
      <c r="G49" s="13"/>
      <c r="H49" s="13"/>
      <c r="I49" s="13"/>
      <c r="J49" s="13"/>
    </row>
    <row r="50" spans="1:10" ht="12.75">
      <c r="A50" s="13">
        <v>-14</v>
      </c>
      <c r="B50" s="44">
        <f t="shared" si="2"/>
        <v>76.17879813509302</v>
      </c>
      <c r="C50" s="44"/>
      <c r="D50" s="44">
        <f t="shared" si="1"/>
        <v>73.17879813509302</v>
      </c>
      <c r="F50" s="13"/>
      <c r="G50" s="13"/>
      <c r="H50" s="13"/>
      <c r="I50" s="13"/>
      <c r="J50" s="13"/>
    </row>
    <row r="51" spans="1:10" ht="12.75">
      <c r="A51" s="13">
        <v>-15</v>
      </c>
      <c r="B51" s="44">
        <f t="shared" si="2"/>
        <v>77.3092352148838</v>
      </c>
      <c r="C51" s="44"/>
      <c r="D51" s="44">
        <f t="shared" si="1"/>
        <v>74.3092352148838</v>
      </c>
      <c r="F51" s="13"/>
      <c r="G51" s="13"/>
      <c r="H51" s="13"/>
      <c r="I51" s="13"/>
      <c r="J51" s="13"/>
    </row>
    <row r="52" spans="1:10" ht="12.75">
      <c r="A52" s="13">
        <v>-16</v>
      </c>
      <c r="B52" s="44">
        <f t="shared" si="2"/>
        <v>78.42963832439605</v>
      </c>
      <c r="C52" s="44"/>
      <c r="D52" s="44">
        <f t="shared" si="1"/>
        <v>75.42963832439605</v>
      </c>
      <c r="F52" s="13"/>
      <c r="G52" s="13"/>
      <c r="H52" s="13"/>
      <c r="I52" s="13"/>
      <c r="J52" s="13"/>
    </row>
    <row r="53" spans="1:10" ht="12.75">
      <c r="A53" s="13">
        <v>-17</v>
      </c>
      <c r="B53" s="44">
        <f t="shared" si="2"/>
        <v>79.54042037148616</v>
      </c>
      <c r="C53" s="44"/>
      <c r="D53" s="44">
        <f t="shared" si="1"/>
        <v>76.54042037148616</v>
      </c>
      <c r="F53" s="13"/>
      <c r="G53" s="13"/>
      <c r="H53" s="13"/>
      <c r="I53" s="13"/>
      <c r="J53" s="13"/>
    </row>
    <row r="54" spans="1:10" ht="12.75">
      <c r="A54" s="13">
        <v>-18</v>
      </c>
      <c r="B54" s="44">
        <f t="shared" si="2"/>
        <v>80.64197239568855</v>
      </c>
      <c r="C54" s="44"/>
      <c r="D54" s="44">
        <f t="shared" si="1"/>
        <v>77.64197239568855</v>
      </c>
      <c r="F54" s="13"/>
      <c r="G54" s="13"/>
      <c r="H54" s="13"/>
      <c r="I54" s="13"/>
      <c r="J54" s="13"/>
    </row>
    <row r="55" spans="1:10" ht="12.75">
      <c r="A55" s="13">
        <v>-19</v>
      </c>
      <c r="B55" s="44">
        <f t="shared" si="2"/>
        <v>81.73466497312134</v>
      </c>
      <c r="C55" s="44"/>
      <c r="D55" s="44">
        <f t="shared" si="1"/>
        <v>78.73466497312134</v>
      </c>
      <c r="F55" s="13"/>
      <c r="G55" s="13"/>
      <c r="H55" s="13"/>
      <c r="I55" s="13"/>
      <c r="J55" s="13"/>
    </row>
    <row r="56" spans="1:10" ht="12.75">
      <c r="A56" s="13">
        <v>-20</v>
      </c>
      <c r="B56" s="44">
        <f t="shared" si="2"/>
        <v>82.8188495158945</v>
      </c>
      <c r="C56" s="44"/>
      <c r="D56" s="44">
        <f t="shared" si="1"/>
        <v>79.8188495158945</v>
      </c>
      <c r="F56" s="13"/>
      <c r="G56" s="13"/>
      <c r="H56" s="13"/>
      <c r="I56" s="13"/>
      <c r="J56" s="13"/>
    </row>
    <row r="57" spans="1:10" ht="12.75">
      <c r="A57" s="13">
        <v>-21</v>
      </c>
      <c r="B57" s="44">
        <f t="shared" si="2"/>
        <v>83.8948594750478</v>
      </c>
      <c r="C57" s="44"/>
      <c r="D57" s="44">
        <f t="shared" si="1"/>
        <v>80.8948594750478</v>
      </c>
      <c r="F57" s="13"/>
      <c r="G57" s="13"/>
      <c r="H57" s="13"/>
      <c r="I57" s="13"/>
      <c r="J57" s="13"/>
    </row>
    <row r="58" spans="1:10" ht="12.75">
      <c r="A58" s="13">
        <v>-22</v>
      </c>
      <c r="B58" s="44">
        <f t="shared" si="2"/>
        <v>84.96301145518186</v>
      </c>
      <c r="C58" s="44"/>
      <c r="D58" s="44">
        <f t="shared" si="1"/>
        <v>81.96301145518186</v>
      </c>
      <c r="F58" s="13"/>
      <c r="G58" s="13"/>
      <c r="H58" s="13"/>
      <c r="I58" s="13"/>
      <c r="J58" s="13"/>
    </row>
    <row r="59" spans="1:10" ht="12.75">
      <c r="A59" s="13">
        <v>-23</v>
      </c>
      <c r="B59" s="44">
        <f t="shared" si="2"/>
        <v>85</v>
      </c>
      <c r="C59" s="44"/>
      <c r="D59" s="44">
        <f t="shared" si="1"/>
        <v>83.02360624817254</v>
      </c>
      <c r="F59" s="13"/>
      <c r="G59" s="13"/>
      <c r="H59" s="13"/>
      <c r="I59" s="13"/>
      <c r="J59" s="13"/>
    </row>
    <row r="60" spans="1:10" ht="12.75">
      <c r="A60" s="13">
        <v>-24</v>
      </c>
      <c r="B60" s="44">
        <f t="shared" si="2"/>
        <v>85</v>
      </c>
      <c r="C60" s="44"/>
      <c r="D60" s="44">
        <f t="shared" si="1"/>
        <v>84.07692979266696</v>
      </c>
      <c r="F60" s="13"/>
      <c r="G60" s="13"/>
      <c r="H60" s="13"/>
      <c r="I60" s="13"/>
      <c r="J60" s="13"/>
    </row>
    <row r="61" spans="1:10" ht="12.75">
      <c r="A61" s="13">
        <v>-25</v>
      </c>
      <c r="B61" s="44">
        <f t="shared" si="2"/>
        <v>85</v>
      </c>
      <c r="C61" s="44"/>
      <c r="D61" s="44">
        <f t="shared" si="1"/>
        <v>85</v>
      </c>
      <c r="F61" s="13"/>
      <c r="G61" s="13"/>
      <c r="H61" s="13"/>
      <c r="I61" s="13"/>
      <c r="J61" s="13"/>
    </row>
    <row r="62" spans="1:10" ht="12.75">
      <c r="A62" s="13">
        <v>-26</v>
      </c>
      <c r="B62" s="44">
        <f t="shared" si="2"/>
        <v>85</v>
      </c>
      <c r="C62" s="44"/>
      <c r="D62" s="44">
        <f t="shared" si="1"/>
        <v>85</v>
      </c>
      <c r="F62" s="13"/>
      <c r="G62" s="13"/>
      <c r="H62" s="13"/>
      <c r="I62" s="13"/>
      <c r="J62" s="13"/>
    </row>
    <row r="63" spans="1:10" ht="12.75">
      <c r="A63" s="13">
        <v>-27</v>
      </c>
      <c r="B63" s="44">
        <f t="shared" si="2"/>
        <v>85</v>
      </c>
      <c r="C63" s="44"/>
      <c r="D63" s="44">
        <f t="shared" si="1"/>
        <v>85</v>
      </c>
      <c r="F63" s="13"/>
      <c r="G63" s="13"/>
      <c r="H63" s="13"/>
      <c r="I63" s="13"/>
      <c r="J63" s="13"/>
    </row>
    <row r="64" spans="1:10" ht="12.75">
      <c r="A64" s="13">
        <v>-28</v>
      </c>
      <c r="B64" s="44">
        <f t="shared" si="2"/>
        <v>85</v>
      </c>
      <c r="C64" s="44"/>
      <c r="D64" s="44">
        <f t="shared" si="1"/>
        <v>85</v>
      </c>
      <c r="F64" s="13"/>
      <c r="G64" s="13"/>
      <c r="H64" s="13"/>
      <c r="I64" s="13"/>
      <c r="J64" s="13"/>
    </row>
    <row r="65" spans="1:10" ht="12.75">
      <c r="A65" s="13">
        <v>-29</v>
      </c>
      <c r="B65" s="44">
        <f t="shared" si="2"/>
        <v>85</v>
      </c>
      <c r="C65" s="44"/>
      <c r="D65" s="44">
        <f t="shared" si="1"/>
        <v>85</v>
      </c>
      <c r="F65" s="13"/>
      <c r="G65" s="13"/>
      <c r="H65" s="13"/>
      <c r="I65" s="13"/>
      <c r="J65" s="13"/>
    </row>
    <row r="66" spans="1:10" ht="12.75">
      <c r="A66" s="13">
        <v>-30</v>
      </c>
      <c r="B66" s="44">
        <f t="shared" si="2"/>
        <v>85</v>
      </c>
      <c r="C66" s="44"/>
      <c r="D66" s="44">
        <f t="shared" si="1"/>
        <v>85</v>
      </c>
      <c r="F66" s="13"/>
      <c r="G66" s="13"/>
      <c r="H66" s="13"/>
      <c r="I66" s="13"/>
      <c r="J66" s="13"/>
    </row>
  </sheetData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Header>&amp;LC. Schweizer&amp;RDatum: &amp;D</oddHeader>
    <oddFooter>&amp;LDatei: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Abwasser Zweckverband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AZV</dc:creator>
  <cp:keywords/>
  <dc:description/>
  <cp:lastModifiedBy>CS</cp:lastModifiedBy>
  <cp:lastPrinted>2004-10-31T10:06:10Z</cp:lastPrinted>
  <dcterms:created xsi:type="dcterms:W3CDTF">2004-10-25T07:13:16Z</dcterms:created>
  <dcterms:modified xsi:type="dcterms:W3CDTF">2004-10-31T12:47:46Z</dcterms:modified>
  <cp:category/>
  <cp:version/>
  <cp:contentType/>
  <cp:contentStatus/>
</cp:coreProperties>
</file>