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650" windowWidth="11715" windowHeight="4215" activeTab="0"/>
  </bookViews>
  <sheets>
    <sheet name="Rohrnetzberechnung" sheetId="1" r:id="rId1"/>
    <sheet name="R-Wert-Berechnung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 Bruno Bosy</author>
  </authors>
  <commentList>
    <comment ref="B48" authorId="0">
      <text>
        <r>
          <rPr>
            <b/>
            <sz val="8"/>
            <rFont val="Tahoma"/>
            <family val="0"/>
          </rPr>
          <t>ohne Gewähr 
zum Ausprobieren</t>
        </r>
      </text>
    </comment>
  </commentList>
</comments>
</file>

<file path=xl/sharedStrings.xml><?xml version="1.0" encoding="utf-8"?>
<sst xmlns="http://schemas.openxmlformats.org/spreadsheetml/2006/main" count="104" uniqueCount="70">
  <si>
    <t>Teilstrecke</t>
  </si>
  <si>
    <t>Länge</t>
  </si>
  <si>
    <t>R</t>
  </si>
  <si>
    <t>l*R</t>
  </si>
  <si>
    <t>Summe Zeta</t>
  </si>
  <si>
    <t>Z</t>
  </si>
  <si>
    <t>Nr.</t>
  </si>
  <si>
    <t>kW</t>
  </si>
  <si>
    <t>kg/h</t>
  </si>
  <si>
    <t>m</t>
  </si>
  <si>
    <t>mm</t>
  </si>
  <si>
    <t>m/s</t>
  </si>
  <si>
    <t>Pa/m</t>
  </si>
  <si>
    <t>Pa</t>
  </si>
  <si>
    <t>-</t>
  </si>
  <si>
    <t>Leistung</t>
  </si>
  <si>
    <t>Massenstrom</t>
  </si>
  <si>
    <t>Volumenstrom</t>
  </si>
  <si>
    <t>Außendurchm.</t>
  </si>
  <si>
    <t>Innendurchm.</t>
  </si>
  <si>
    <t>Gleichung 2</t>
  </si>
  <si>
    <t>Rohrrauigkeit</t>
  </si>
  <si>
    <t xml:space="preserve">Durchmesser </t>
  </si>
  <si>
    <t>Gleichung 3</t>
  </si>
  <si>
    <t>Re</t>
  </si>
  <si>
    <t>w</t>
  </si>
  <si>
    <t>Kin. Viskosität</t>
  </si>
  <si>
    <t>exp -6 m/s</t>
  </si>
  <si>
    <t>lambda</t>
  </si>
  <si>
    <t>R-wert</t>
  </si>
  <si>
    <t>Dichte</t>
  </si>
  <si>
    <t>kg/m³</t>
  </si>
  <si>
    <t>m²/s</t>
  </si>
  <si>
    <t>m³/h</t>
  </si>
  <si>
    <t>°C</t>
  </si>
  <si>
    <t>k =</t>
  </si>
  <si>
    <t>r =</t>
  </si>
  <si>
    <t>n =</t>
  </si>
  <si>
    <r>
      <t>t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</si>
  <si>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</si>
  <si>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t>Heizkörper</t>
  </si>
  <si>
    <t>Anlage</t>
  </si>
  <si>
    <t>Datum</t>
  </si>
  <si>
    <t>Bearbeiter</t>
  </si>
  <si>
    <t>Wandstärke</t>
  </si>
  <si>
    <t>+</t>
  </si>
  <si>
    <t>Rücklaufverschraubung</t>
  </si>
  <si>
    <r>
      <t>k</t>
    </r>
    <r>
      <rPr>
        <vertAlign val="subscript"/>
        <sz val="10"/>
        <rFont val="Arial"/>
        <family val="2"/>
      </rPr>
      <t xml:space="preserve">VS </t>
    </r>
    <r>
      <rPr>
        <sz val="10"/>
        <rFont val="Arial"/>
        <family val="0"/>
      </rPr>
      <t>=</t>
    </r>
  </si>
  <si>
    <t>Thermostatventil</t>
  </si>
  <si>
    <r>
      <t>V</t>
    </r>
    <r>
      <rPr>
        <vertAlign val="subscript"/>
        <sz val="10"/>
        <rFont val="Arial"/>
        <family val="2"/>
      </rPr>
      <t>Heizkörper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</si>
  <si>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Netz+RLV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</si>
  <si>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</si>
  <si>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V100</t>
    </r>
    <r>
      <rPr>
        <sz val="10"/>
        <rFont val="Arial"/>
        <family val="0"/>
      </rPr>
      <t xml:space="preserve"> =</t>
    </r>
  </si>
  <si>
    <t>für</t>
  </si>
  <si>
    <r>
      <t>k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</si>
  <si>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Festwiderstände</t>
  </si>
  <si>
    <t>Auswahl Thermostatventil</t>
  </si>
  <si>
    <t>Gesamtdruckverlust</t>
  </si>
  <si>
    <t>Druckverlust durch Einzelwiderstände</t>
  </si>
  <si>
    <t>Druckverlust durch Rohrleitungen</t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</si>
  <si>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</si>
  <si>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</si>
  <si>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</si>
  <si>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RLV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</si>
  <si>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THV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</si>
  <si>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0"/>
      </rPr>
      <t xml:space="preserve"> =</t>
    </r>
  </si>
  <si>
    <t>Bemerkungen</t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</si>
  <si>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</si>
  <si>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Vtats</t>
    </r>
    <r>
      <rPr>
        <sz val="10"/>
        <rFont val="Arial"/>
        <family val="0"/>
      </rPr>
      <t xml:space="preserve"> =</t>
    </r>
  </si>
  <si>
    <t>ohne Gewähr zum Ausprobieren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</si>
</sst>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vertAlign val="subscript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 shrinkToFit="1"/>
    </xf>
    <xf numFmtId="0" fontId="0" fillId="0" borderId="15" xfId="0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21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 horizontal="center" textRotation="90" wrapText="1"/>
    </xf>
    <xf numFmtId="0" fontId="0" fillId="0" borderId="29" xfId="0" applyBorder="1" applyAlignment="1">
      <alignment horizontal="center" textRotation="90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3" borderId="15" xfId="0" applyNumberFormat="1" applyFill="1" applyBorder="1" applyAlignment="1">
      <alignment horizontal="center"/>
    </xf>
    <xf numFmtId="173" fontId="0" fillId="3" borderId="15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77" fontId="0" fillId="3" borderId="15" xfId="0" applyNumberFormat="1" applyFill="1" applyBorder="1" applyAlignment="1">
      <alignment horizontal="center"/>
    </xf>
    <xf numFmtId="177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/>
    </xf>
    <xf numFmtId="1" fontId="0" fillId="3" borderId="15" xfId="0" applyNumberForma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showGridLines="0" tabSelected="1" workbookViewId="0" topLeftCell="A19">
      <selection activeCell="P6" sqref="P6"/>
    </sheetView>
  </sheetViews>
  <sheetFormatPr defaultColWidth="11.421875" defaultRowHeight="12.75"/>
  <cols>
    <col min="1" max="2" width="5.140625" style="0" customWidth="1"/>
    <col min="3" max="3" width="8.00390625" style="0" customWidth="1"/>
    <col min="4" max="4" width="6.57421875" style="0" customWidth="1"/>
    <col min="5" max="5" width="6.28125" style="0" customWidth="1"/>
    <col min="6" max="6" width="6.00390625" style="0" customWidth="1"/>
    <col min="7" max="7" width="5.28125" style="0" customWidth="1"/>
    <col min="8" max="8" width="5.140625" style="0" customWidth="1"/>
    <col min="9" max="9" width="5.00390625" style="0" customWidth="1"/>
    <col min="10" max="10" width="6.421875" style="0" customWidth="1"/>
    <col min="11" max="11" width="7.421875" style="0" customWidth="1"/>
    <col min="12" max="12" width="4.421875" style="0" customWidth="1"/>
    <col min="13" max="13" width="5.7109375" style="0" customWidth="1"/>
    <col min="15" max="15" width="12.00390625" style="35" bestFit="1" customWidth="1"/>
    <col min="16" max="24" width="11.421875" style="35" customWidth="1"/>
  </cols>
  <sheetData>
    <row r="1" spans="1:14" ht="12.75">
      <c r="A1" s="40" t="s">
        <v>41</v>
      </c>
      <c r="B1" s="41"/>
      <c r="C1" s="41"/>
      <c r="D1" s="72"/>
      <c r="E1" s="73"/>
      <c r="F1" s="73"/>
      <c r="G1" s="73"/>
      <c r="H1" s="73"/>
      <c r="I1" s="73"/>
      <c r="J1" s="74"/>
      <c r="K1" s="42" t="s">
        <v>42</v>
      </c>
      <c r="L1" s="43"/>
      <c r="M1" s="44"/>
      <c r="N1" s="78"/>
    </row>
    <row r="2" spans="1:14" ht="15" customHeight="1" thickBot="1">
      <c r="A2" s="48" t="s">
        <v>40</v>
      </c>
      <c r="B2" s="46"/>
      <c r="C2" s="47"/>
      <c r="D2" s="75"/>
      <c r="E2" s="76"/>
      <c r="F2" s="76"/>
      <c r="G2" s="76"/>
      <c r="H2" s="76"/>
      <c r="I2" s="76"/>
      <c r="J2" s="77"/>
      <c r="K2" s="45" t="s">
        <v>43</v>
      </c>
      <c r="L2" s="46"/>
      <c r="M2" s="47"/>
      <c r="N2" s="79"/>
    </row>
    <row r="3" spans="1:14" ht="12.75" customHeight="1">
      <c r="A3" s="11" t="s">
        <v>35</v>
      </c>
      <c r="B3" s="39">
        <v>0.045</v>
      </c>
      <c r="C3" s="39"/>
      <c r="D3" s="12" t="s">
        <v>10</v>
      </c>
      <c r="E3" s="13"/>
      <c r="F3" s="14"/>
      <c r="G3" s="12"/>
      <c r="H3" s="12"/>
      <c r="I3" s="12"/>
      <c r="J3" s="13"/>
      <c r="K3" s="12"/>
      <c r="L3" s="12"/>
      <c r="M3" s="12"/>
      <c r="N3" s="15"/>
    </row>
    <row r="4" spans="1:14" ht="14.25" customHeight="1">
      <c r="A4" s="16" t="s">
        <v>36</v>
      </c>
      <c r="B4" s="38">
        <v>985.7</v>
      </c>
      <c r="C4" s="38"/>
      <c r="D4" s="6" t="s">
        <v>31</v>
      </c>
      <c r="E4" s="7"/>
      <c r="F4" s="51" t="s">
        <v>38</v>
      </c>
      <c r="G4" s="93"/>
      <c r="H4" s="52" t="s">
        <v>34</v>
      </c>
      <c r="I4" s="6"/>
      <c r="J4" s="7"/>
      <c r="K4" s="6"/>
      <c r="L4" s="4" t="s">
        <v>67</v>
      </c>
      <c r="M4" s="71"/>
      <c r="N4" s="4" t="s">
        <v>12</v>
      </c>
    </row>
    <row r="5" spans="1:14" ht="14.25" customHeight="1" thickBot="1">
      <c r="A5" s="17" t="s">
        <v>37</v>
      </c>
      <c r="B5" s="37">
        <f>0.512*10^-6</f>
        <v>5.12E-07</v>
      </c>
      <c r="C5" s="37"/>
      <c r="D5" s="18" t="s">
        <v>32</v>
      </c>
      <c r="E5" s="19"/>
      <c r="F5" s="51" t="s">
        <v>39</v>
      </c>
      <c r="G5" s="83"/>
      <c r="H5" s="4" t="s">
        <v>34</v>
      </c>
      <c r="I5" s="18"/>
      <c r="J5" s="19"/>
      <c r="K5" s="18"/>
      <c r="L5" s="18"/>
      <c r="M5" s="18"/>
      <c r="N5" s="20"/>
    </row>
    <row r="6" spans="1:24" s="1" customFormat="1" ht="77.25" customHeight="1">
      <c r="A6" s="21" t="s">
        <v>0</v>
      </c>
      <c r="B6" s="22" t="s">
        <v>15</v>
      </c>
      <c r="C6" s="23" t="s">
        <v>16</v>
      </c>
      <c r="D6" s="23" t="s">
        <v>17</v>
      </c>
      <c r="E6" s="24" t="s">
        <v>1</v>
      </c>
      <c r="F6" s="49" t="s">
        <v>18</v>
      </c>
      <c r="G6" s="50" t="s">
        <v>44</v>
      </c>
      <c r="H6" s="49" t="s">
        <v>19</v>
      </c>
      <c r="I6" s="25" t="s">
        <v>25</v>
      </c>
      <c r="J6" s="25" t="s">
        <v>2</v>
      </c>
      <c r="K6" s="25" t="s">
        <v>3</v>
      </c>
      <c r="L6" s="24" t="s">
        <v>4</v>
      </c>
      <c r="M6" s="25" t="s">
        <v>5</v>
      </c>
      <c r="N6" s="26" t="s">
        <v>66</v>
      </c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s="1" customFormat="1" ht="13.5" thickBot="1">
      <c r="A7" s="27" t="s">
        <v>6</v>
      </c>
      <c r="B7" s="28" t="s">
        <v>7</v>
      </c>
      <c r="C7" s="28" t="s">
        <v>8</v>
      </c>
      <c r="D7" s="28" t="s">
        <v>33</v>
      </c>
      <c r="E7" s="28" t="s">
        <v>9</v>
      </c>
      <c r="F7" s="28" t="s">
        <v>10</v>
      </c>
      <c r="G7" s="28" t="s">
        <v>10</v>
      </c>
      <c r="H7" s="28" t="s">
        <v>10</v>
      </c>
      <c r="I7" s="70" t="s">
        <v>11</v>
      </c>
      <c r="J7" s="28" t="s">
        <v>12</v>
      </c>
      <c r="K7" s="28" t="s">
        <v>13</v>
      </c>
      <c r="L7" s="28" t="s">
        <v>14</v>
      </c>
      <c r="M7" s="28" t="s">
        <v>13</v>
      </c>
      <c r="N7" s="10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14" ht="12.75">
      <c r="A8" s="29">
        <v>1</v>
      </c>
      <c r="B8" s="80"/>
      <c r="C8" s="53">
        <f aca="true" t="shared" si="0" ref="C8:C37">IF(B8="","",B8/(4.2*(G$4-G$5))*3600)</f>
      </c>
      <c r="D8" s="54">
        <f>IF(C8="","",(C8/$B$4))</f>
      </c>
      <c r="E8" s="80"/>
      <c r="F8" s="80"/>
      <c r="G8" s="82"/>
      <c r="H8" s="57">
        <f>IF(F8="","",F8-2*G8)</f>
      </c>
      <c r="I8" s="58">
        <f>IF(D8="","",(D8/3600)/(((H8/1000)^2*3.14)/4))</f>
      </c>
      <c r="J8" s="84">
        <f>IF(H8="","",'R-Wert-Berechnung'!I7)</f>
      </c>
      <c r="K8" s="92">
        <f>IF(E8="","",E8*J8)</f>
      </c>
      <c r="L8" s="80"/>
      <c r="M8" s="60">
        <f>IF(L8="","",L8*$B$4/2*I8^2)</f>
      </c>
      <c r="N8" s="88"/>
    </row>
    <row r="9" spans="1:14" ht="12.75">
      <c r="A9" s="30">
        <v>2</v>
      </c>
      <c r="B9" s="81"/>
      <c r="C9" s="55">
        <f t="shared" si="0"/>
      </c>
      <c r="D9" s="56">
        <f aca="true" t="shared" si="1" ref="D9:D37">IF(C9="","",(C9/$B$4))</f>
      </c>
      <c r="E9" s="81"/>
      <c r="F9" s="81"/>
      <c r="G9" s="83"/>
      <c r="H9" s="58">
        <f>IF(F9="","",F9-2*G9)</f>
      </c>
      <c r="I9" s="58">
        <f aca="true" t="shared" si="2" ref="I9:I37">IF(D9="","",(D9/3600)/(((H9/1000)^2*3.14)/4))</f>
      </c>
      <c r="J9" s="85">
        <f>IF(H9="","",'R-Wert-Berechnung'!I13)</f>
      </c>
      <c r="K9" s="87">
        <f aca="true" t="shared" si="3" ref="K9:K37">IF(E9="","",E9*J9)</f>
      </c>
      <c r="L9" s="81"/>
      <c r="M9" s="59">
        <f aca="true" t="shared" si="4" ref="M9:M37">IF(L9="","",L9*$B$4/2*I9^2)</f>
      </c>
      <c r="N9" s="89"/>
    </row>
    <row r="10" spans="1:14" ht="12.75">
      <c r="A10" s="30">
        <v>3</v>
      </c>
      <c r="B10" s="81"/>
      <c r="C10" s="55">
        <f t="shared" si="0"/>
      </c>
      <c r="D10" s="56">
        <f t="shared" si="1"/>
      </c>
      <c r="E10" s="81"/>
      <c r="F10" s="81"/>
      <c r="G10" s="83"/>
      <c r="H10" s="58">
        <f aca="true" t="shared" si="5" ref="H10:H37">IF(F10="","",F10-2*G10)</f>
      </c>
      <c r="I10" s="58">
        <f t="shared" si="2"/>
      </c>
      <c r="J10" s="85">
        <f>IF(H10="","",'R-Wert-Berechnung'!I19)</f>
      </c>
      <c r="K10" s="87">
        <f t="shared" si="3"/>
      </c>
      <c r="L10" s="81"/>
      <c r="M10" s="59">
        <f t="shared" si="4"/>
      </c>
      <c r="N10" s="89"/>
    </row>
    <row r="11" spans="1:14" ht="12.75">
      <c r="A11" s="30">
        <v>4</v>
      </c>
      <c r="B11" s="81"/>
      <c r="C11" s="55">
        <f t="shared" si="0"/>
      </c>
      <c r="D11" s="56">
        <f t="shared" si="1"/>
      </c>
      <c r="E11" s="81"/>
      <c r="F11" s="81"/>
      <c r="G11" s="83"/>
      <c r="H11" s="58">
        <f t="shared" si="5"/>
      </c>
      <c r="I11" s="58">
        <f t="shared" si="2"/>
      </c>
      <c r="J11" s="85">
        <f>IF(H11="","",'R-Wert-Berechnung'!I25)</f>
      </c>
      <c r="K11" s="87">
        <f t="shared" si="3"/>
      </c>
      <c r="L11" s="81"/>
      <c r="M11" s="59">
        <f t="shared" si="4"/>
      </c>
      <c r="N11" s="89"/>
    </row>
    <row r="12" spans="1:14" ht="12.75">
      <c r="A12" s="30">
        <v>5</v>
      </c>
      <c r="B12" s="81"/>
      <c r="C12" s="55">
        <f t="shared" si="0"/>
      </c>
      <c r="D12" s="56">
        <f t="shared" si="1"/>
      </c>
      <c r="E12" s="81"/>
      <c r="F12" s="81"/>
      <c r="G12" s="81"/>
      <c r="H12" s="58">
        <f t="shared" si="5"/>
      </c>
      <c r="I12" s="58">
        <f t="shared" si="2"/>
      </c>
      <c r="J12" s="85">
        <f>IF(H12="","",'R-Wert-Berechnung'!I31)</f>
      </c>
      <c r="K12" s="87">
        <f t="shared" si="3"/>
      </c>
      <c r="L12" s="81"/>
      <c r="M12" s="59">
        <f t="shared" si="4"/>
      </c>
      <c r="N12" s="89"/>
    </row>
    <row r="13" spans="1:14" ht="12.75">
      <c r="A13" s="30">
        <v>6</v>
      </c>
      <c r="B13" s="81"/>
      <c r="C13" s="55">
        <f t="shared" si="0"/>
      </c>
      <c r="D13" s="56">
        <f t="shared" si="1"/>
      </c>
      <c r="E13" s="81"/>
      <c r="F13" s="81"/>
      <c r="G13" s="81"/>
      <c r="H13" s="58">
        <f t="shared" si="5"/>
      </c>
      <c r="I13" s="58">
        <f t="shared" si="2"/>
      </c>
      <c r="J13" s="85">
        <f>IF(H13="","",'R-Wert-Berechnung'!I37)</f>
      </c>
      <c r="K13" s="87">
        <f t="shared" si="3"/>
      </c>
      <c r="L13" s="81"/>
      <c r="M13" s="59">
        <f t="shared" si="4"/>
      </c>
      <c r="N13" s="89"/>
    </row>
    <row r="14" spans="1:14" ht="12.75">
      <c r="A14" s="30">
        <v>7</v>
      </c>
      <c r="B14" s="81"/>
      <c r="C14" s="55">
        <f t="shared" si="0"/>
      </c>
      <c r="D14" s="56">
        <f t="shared" si="1"/>
      </c>
      <c r="E14" s="81"/>
      <c r="F14" s="81"/>
      <c r="G14" s="81"/>
      <c r="H14" s="58">
        <f t="shared" si="5"/>
      </c>
      <c r="I14" s="58">
        <f t="shared" si="2"/>
      </c>
      <c r="J14" s="85">
        <f>IF(H14="","",'R-Wert-Berechnung'!I43)</f>
      </c>
      <c r="K14" s="87">
        <f t="shared" si="3"/>
      </c>
      <c r="L14" s="81"/>
      <c r="M14" s="59">
        <f t="shared" si="4"/>
      </c>
      <c r="N14" s="89"/>
    </row>
    <row r="15" spans="1:14" ht="12.75">
      <c r="A15" s="30">
        <v>8</v>
      </c>
      <c r="B15" s="81"/>
      <c r="C15" s="55">
        <f t="shared" si="0"/>
      </c>
      <c r="D15" s="56">
        <f t="shared" si="1"/>
      </c>
      <c r="E15" s="81"/>
      <c r="F15" s="81"/>
      <c r="G15" s="81"/>
      <c r="H15" s="58">
        <f t="shared" si="5"/>
      </c>
      <c r="I15" s="58">
        <f t="shared" si="2"/>
      </c>
      <c r="J15" s="85">
        <f>IF(H15="","",'R-Wert-Berechnung'!I49)</f>
      </c>
      <c r="K15" s="87">
        <f t="shared" si="3"/>
      </c>
      <c r="L15" s="81"/>
      <c r="M15" s="59">
        <f t="shared" si="4"/>
      </c>
      <c r="N15" s="89"/>
    </row>
    <row r="16" spans="1:14" ht="12.75">
      <c r="A16" s="30">
        <v>9</v>
      </c>
      <c r="B16" s="81"/>
      <c r="C16" s="55">
        <f t="shared" si="0"/>
      </c>
      <c r="D16" s="56">
        <f t="shared" si="1"/>
      </c>
      <c r="E16" s="81"/>
      <c r="F16" s="81"/>
      <c r="G16" s="81"/>
      <c r="H16" s="58">
        <f t="shared" si="5"/>
      </c>
      <c r="I16" s="58">
        <f t="shared" si="2"/>
      </c>
      <c r="J16" s="85">
        <f>IF(H16="","",'R-Wert-Berechnung'!I55)</f>
      </c>
      <c r="K16" s="87">
        <f t="shared" si="3"/>
      </c>
      <c r="L16" s="81"/>
      <c r="M16" s="59">
        <f t="shared" si="4"/>
      </c>
      <c r="N16" s="89"/>
    </row>
    <row r="17" spans="1:14" ht="12.75">
      <c r="A17" s="30">
        <v>10</v>
      </c>
      <c r="B17" s="81"/>
      <c r="C17" s="55">
        <f t="shared" si="0"/>
      </c>
      <c r="D17" s="56">
        <f t="shared" si="1"/>
      </c>
      <c r="E17" s="81"/>
      <c r="F17" s="81"/>
      <c r="G17" s="81"/>
      <c r="H17" s="58">
        <f t="shared" si="5"/>
      </c>
      <c r="I17" s="58">
        <f t="shared" si="2"/>
      </c>
      <c r="J17" s="85">
        <f>IF(H17="","",'R-Wert-Berechnung'!I61)</f>
      </c>
      <c r="K17" s="87">
        <f t="shared" si="3"/>
      </c>
      <c r="L17" s="81"/>
      <c r="M17" s="59">
        <f t="shared" si="4"/>
      </c>
      <c r="N17" s="89"/>
    </row>
    <row r="18" spans="1:14" ht="12.75">
      <c r="A18" s="30">
        <v>11</v>
      </c>
      <c r="B18" s="81"/>
      <c r="C18" s="55">
        <f t="shared" si="0"/>
      </c>
      <c r="D18" s="56">
        <f t="shared" si="1"/>
      </c>
      <c r="E18" s="81"/>
      <c r="F18" s="81"/>
      <c r="G18" s="81"/>
      <c r="H18" s="58">
        <f t="shared" si="5"/>
      </c>
      <c r="I18" s="58">
        <f t="shared" si="2"/>
      </c>
      <c r="J18" s="85">
        <f>IF(H18="","",'R-Wert-Berechnung'!I67)</f>
      </c>
      <c r="K18" s="87">
        <f t="shared" si="3"/>
      </c>
      <c r="L18" s="81"/>
      <c r="M18" s="59">
        <f t="shared" si="4"/>
      </c>
      <c r="N18" s="89"/>
    </row>
    <row r="19" spans="1:14" ht="12.75">
      <c r="A19" s="30">
        <v>12</v>
      </c>
      <c r="B19" s="81"/>
      <c r="C19" s="55">
        <f t="shared" si="0"/>
      </c>
      <c r="D19" s="56">
        <f t="shared" si="1"/>
      </c>
      <c r="E19" s="81"/>
      <c r="F19" s="81"/>
      <c r="G19" s="81"/>
      <c r="H19" s="58">
        <f t="shared" si="5"/>
      </c>
      <c r="I19" s="58">
        <f t="shared" si="2"/>
      </c>
      <c r="J19" s="85">
        <f>IF(H19="","",'R-Wert-Berechnung'!I73)</f>
      </c>
      <c r="K19" s="87">
        <f t="shared" si="3"/>
      </c>
      <c r="L19" s="81"/>
      <c r="M19" s="59">
        <f t="shared" si="4"/>
      </c>
      <c r="N19" s="89"/>
    </row>
    <row r="20" spans="1:14" ht="12.75">
      <c r="A20" s="30">
        <v>13</v>
      </c>
      <c r="B20" s="81"/>
      <c r="C20" s="55">
        <f t="shared" si="0"/>
      </c>
      <c r="D20" s="56">
        <f t="shared" si="1"/>
      </c>
      <c r="E20" s="81"/>
      <c r="F20" s="81"/>
      <c r="G20" s="81"/>
      <c r="H20" s="58">
        <f t="shared" si="5"/>
      </c>
      <c r="I20" s="58">
        <f t="shared" si="2"/>
      </c>
      <c r="J20" s="85">
        <f>IF(H20="","",'R-Wert-Berechnung'!I79)</f>
      </c>
      <c r="K20" s="87">
        <f t="shared" si="3"/>
      </c>
      <c r="L20" s="81"/>
      <c r="M20" s="59">
        <f t="shared" si="4"/>
      </c>
      <c r="N20" s="89"/>
    </row>
    <row r="21" spans="1:14" ht="12.75">
      <c r="A21" s="30">
        <v>14</v>
      </c>
      <c r="B21" s="81"/>
      <c r="C21" s="55">
        <f t="shared" si="0"/>
      </c>
      <c r="D21" s="56">
        <f>IF(C21="","",(C21/$B$4))</f>
      </c>
      <c r="E21" s="81"/>
      <c r="F21" s="81"/>
      <c r="G21" s="81"/>
      <c r="H21" s="58">
        <f t="shared" si="5"/>
      </c>
      <c r="I21" s="58">
        <f t="shared" si="2"/>
      </c>
      <c r="J21" s="85">
        <f>IF(H21="","",'R-Wert-Berechnung'!I85)</f>
      </c>
      <c r="K21" s="87">
        <f>IF(E21="","",E21*J21)</f>
      </c>
      <c r="L21" s="81"/>
      <c r="M21" s="59">
        <f t="shared" si="4"/>
      </c>
      <c r="N21" s="89"/>
    </row>
    <row r="22" spans="1:14" ht="12.75">
      <c r="A22" s="30">
        <v>15</v>
      </c>
      <c r="B22" s="81"/>
      <c r="C22" s="55">
        <f t="shared" si="0"/>
      </c>
      <c r="D22" s="56">
        <f t="shared" si="1"/>
      </c>
      <c r="E22" s="81"/>
      <c r="F22" s="81"/>
      <c r="G22" s="81"/>
      <c r="H22" s="58">
        <f t="shared" si="5"/>
      </c>
      <c r="I22" s="58">
        <f t="shared" si="2"/>
      </c>
      <c r="J22" s="85">
        <f>IF(H22="","",'R-Wert-Berechnung'!I91)</f>
      </c>
      <c r="K22" s="87">
        <f t="shared" si="3"/>
      </c>
      <c r="L22" s="81"/>
      <c r="M22" s="59">
        <f t="shared" si="4"/>
      </c>
      <c r="N22" s="89"/>
    </row>
    <row r="23" spans="1:14" ht="12.75">
      <c r="A23" s="30">
        <v>16</v>
      </c>
      <c r="B23" s="81"/>
      <c r="C23" s="55">
        <f t="shared" si="0"/>
      </c>
      <c r="D23" s="56">
        <f t="shared" si="1"/>
      </c>
      <c r="E23" s="81"/>
      <c r="F23" s="81"/>
      <c r="G23" s="81"/>
      <c r="H23" s="58">
        <f t="shared" si="5"/>
      </c>
      <c r="I23" s="58">
        <f t="shared" si="2"/>
      </c>
      <c r="J23" s="85">
        <f>IF(H23="","",'R-Wert-Berechnung'!I97)</f>
      </c>
      <c r="K23" s="87">
        <f t="shared" si="3"/>
      </c>
      <c r="L23" s="81"/>
      <c r="M23" s="59">
        <f t="shared" si="4"/>
      </c>
      <c r="N23" s="89"/>
    </row>
    <row r="24" spans="1:14" ht="12.75">
      <c r="A24" s="30">
        <v>17</v>
      </c>
      <c r="B24" s="81"/>
      <c r="C24" s="55">
        <f t="shared" si="0"/>
      </c>
      <c r="D24" s="56">
        <f t="shared" si="1"/>
      </c>
      <c r="E24" s="81"/>
      <c r="F24" s="81"/>
      <c r="G24" s="81"/>
      <c r="H24" s="58">
        <f t="shared" si="5"/>
      </c>
      <c r="I24" s="58">
        <f t="shared" si="2"/>
      </c>
      <c r="J24" s="85">
        <f>IF(H24="","",'R-Wert-Berechnung'!I103)</f>
      </c>
      <c r="K24" s="87">
        <f t="shared" si="3"/>
      </c>
      <c r="L24" s="81"/>
      <c r="M24" s="59">
        <f t="shared" si="4"/>
      </c>
      <c r="N24" s="89"/>
    </row>
    <row r="25" spans="1:14" ht="12.75">
      <c r="A25" s="30">
        <v>18</v>
      </c>
      <c r="B25" s="81"/>
      <c r="C25" s="55">
        <f t="shared" si="0"/>
      </c>
      <c r="D25" s="56">
        <f t="shared" si="1"/>
      </c>
      <c r="E25" s="81"/>
      <c r="F25" s="81"/>
      <c r="G25" s="81"/>
      <c r="H25" s="58">
        <f t="shared" si="5"/>
      </c>
      <c r="I25" s="58">
        <f t="shared" si="2"/>
      </c>
      <c r="J25" s="85">
        <f>IF(H25="","",'R-Wert-Berechnung'!I109)</f>
      </c>
      <c r="K25" s="87">
        <f t="shared" si="3"/>
      </c>
      <c r="L25" s="81"/>
      <c r="M25" s="59">
        <f t="shared" si="4"/>
      </c>
      <c r="N25" s="89"/>
    </row>
    <row r="26" spans="1:14" ht="12.75">
      <c r="A26" s="30">
        <v>19</v>
      </c>
      <c r="B26" s="81"/>
      <c r="C26" s="55">
        <f t="shared" si="0"/>
      </c>
      <c r="D26" s="56">
        <f t="shared" si="1"/>
      </c>
      <c r="E26" s="81"/>
      <c r="F26" s="81"/>
      <c r="G26" s="81"/>
      <c r="H26" s="58">
        <f t="shared" si="5"/>
      </c>
      <c r="I26" s="58">
        <f t="shared" si="2"/>
      </c>
      <c r="J26" s="85">
        <f>IF(H26="","",'R-Wert-Berechnung'!I115)</f>
      </c>
      <c r="K26" s="87">
        <f t="shared" si="3"/>
      </c>
      <c r="L26" s="81"/>
      <c r="M26" s="59">
        <f t="shared" si="4"/>
      </c>
      <c r="N26" s="89"/>
    </row>
    <row r="27" spans="1:14" ht="12.75">
      <c r="A27" s="30">
        <v>20</v>
      </c>
      <c r="B27" s="81"/>
      <c r="C27" s="55">
        <f t="shared" si="0"/>
      </c>
      <c r="D27" s="56">
        <f t="shared" si="1"/>
      </c>
      <c r="E27" s="81"/>
      <c r="F27" s="81"/>
      <c r="G27" s="81"/>
      <c r="H27" s="58">
        <f t="shared" si="5"/>
      </c>
      <c r="I27" s="58">
        <f t="shared" si="2"/>
      </c>
      <c r="J27" s="85">
        <f>IF(H27="","",'R-Wert-Berechnung'!I121)</f>
      </c>
      <c r="K27" s="87">
        <f t="shared" si="3"/>
      </c>
      <c r="L27" s="81"/>
      <c r="M27" s="59">
        <f t="shared" si="4"/>
      </c>
      <c r="N27" s="89"/>
    </row>
    <row r="28" spans="1:14" ht="12.75">
      <c r="A28" s="30">
        <v>21</v>
      </c>
      <c r="B28" s="81"/>
      <c r="C28" s="55">
        <f t="shared" si="0"/>
      </c>
      <c r="D28" s="56">
        <f t="shared" si="1"/>
      </c>
      <c r="E28" s="81"/>
      <c r="F28" s="81"/>
      <c r="G28" s="81"/>
      <c r="H28" s="58">
        <f t="shared" si="5"/>
      </c>
      <c r="I28" s="58">
        <f t="shared" si="2"/>
      </c>
      <c r="J28" s="85">
        <f>IF(H28="","",'R-Wert-Berechnung'!I127)</f>
      </c>
      <c r="K28" s="87">
        <f t="shared" si="3"/>
      </c>
      <c r="L28" s="81"/>
      <c r="M28" s="59">
        <f t="shared" si="4"/>
      </c>
      <c r="N28" s="89"/>
    </row>
    <row r="29" spans="1:14" ht="12.75">
      <c r="A29" s="30">
        <v>22</v>
      </c>
      <c r="B29" s="81"/>
      <c r="C29" s="55">
        <f t="shared" si="0"/>
      </c>
      <c r="D29" s="56">
        <f t="shared" si="1"/>
      </c>
      <c r="E29" s="81"/>
      <c r="F29" s="81"/>
      <c r="G29" s="81"/>
      <c r="H29" s="58">
        <f t="shared" si="5"/>
      </c>
      <c r="I29" s="58">
        <f t="shared" si="2"/>
      </c>
      <c r="J29" s="85">
        <f>IF(H29="","",'R-Wert-Berechnung'!I133)</f>
      </c>
      <c r="K29" s="87">
        <f t="shared" si="3"/>
      </c>
      <c r="L29" s="81"/>
      <c r="M29" s="59">
        <f t="shared" si="4"/>
      </c>
      <c r="N29" s="89"/>
    </row>
    <row r="30" spans="1:14" ht="12.75">
      <c r="A30" s="30">
        <v>23</v>
      </c>
      <c r="B30" s="81"/>
      <c r="C30" s="55">
        <f t="shared" si="0"/>
      </c>
      <c r="D30" s="56">
        <f t="shared" si="1"/>
      </c>
      <c r="E30" s="81"/>
      <c r="F30" s="81"/>
      <c r="G30" s="81"/>
      <c r="H30" s="58">
        <f t="shared" si="5"/>
      </c>
      <c r="I30" s="58">
        <f t="shared" si="2"/>
      </c>
      <c r="J30" s="85">
        <f>IF(H30="","",'R-Wert-Berechnung'!I139)</f>
      </c>
      <c r="K30" s="87">
        <f t="shared" si="3"/>
      </c>
      <c r="L30" s="81"/>
      <c r="M30" s="59">
        <f t="shared" si="4"/>
      </c>
      <c r="N30" s="89"/>
    </row>
    <row r="31" spans="1:14" ht="12.75">
      <c r="A31" s="30">
        <v>24</v>
      </c>
      <c r="B31" s="81"/>
      <c r="C31" s="55">
        <f t="shared" si="0"/>
      </c>
      <c r="D31" s="56">
        <f t="shared" si="1"/>
      </c>
      <c r="E31" s="81"/>
      <c r="F31" s="81"/>
      <c r="G31" s="81"/>
      <c r="H31" s="58">
        <f t="shared" si="5"/>
      </c>
      <c r="I31" s="58">
        <f t="shared" si="2"/>
      </c>
      <c r="J31" s="85">
        <f>IF(H31="","",'R-Wert-Berechnung'!I145)</f>
      </c>
      <c r="K31" s="87">
        <f t="shared" si="3"/>
      </c>
      <c r="L31" s="81"/>
      <c r="M31" s="59">
        <f t="shared" si="4"/>
      </c>
      <c r="N31" s="89"/>
    </row>
    <row r="32" spans="1:14" ht="12.75">
      <c r="A32" s="30">
        <v>25</v>
      </c>
      <c r="B32" s="81"/>
      <c r="C32" s="55">
        <f t="shared" si="0"/>
      </c>
      <c r="D32" s="56">
        <f t="shared" si="1"/>
      </c>
      <c r="E32" s="83"/>
      <c r="F32" s="81"/>
      <c r="G32" s="81"/>
      <c r="H32" s="58">
        <f t="shared" si="5"/>
      </c>
      <c r="I32" s="58">
        <f t="shared" si="2"/>
      </c>
      <c r="J32" s="85">
        <f>IF(H32="","",'R-Wert-Berechnung'!I151)</f>
      </c>
      <c r="K32" s="87">
        <f t="shared" si="3"/>
      </c>
      <c r="L32" s="81"/>
      <c r="M32" s="59">
        <f t="shared" si="4"/>
      </c>
      <c r="N32" s="89"/>
    </row>
    <row r="33" spans="1:14" ht="12.75">
      <c r="A33" s="30">
        <v>26</v>
      </c>
      <c r="B33" s="81"/>
      <c r="C33" s="55">
        <f t="shared" si="0"/>
      </c>
      <c r="D33" s="56">
        <f t="shared" si="1"/>
      </c>
      <c r="E33" s="83"/>
      <c r="F33" s="81"/>
      <c r="G33" s="81"/>
      <c r="H33" s="58">
        <f t="shared" si="5"/>
      </c>
      <c r="I33" s="58">
        <f t="shared" si="2"/>
      </c>
      <c r="J33" s="85">
        <f>IF(H33="","",'R-Wert-Berechnung'!I157)</f>
      </c>
      <c r="K33" s="87">
        <f t="shared" si="3"/>
      </c>
      <c r="L33" s="86"/>
      <c r="M33" s="59">
        <f t="shared" si="4"/>
      </c>
      <c r="N33" s="89"/>
    </row>
    <row r="34" spans="1:14" ht="12.75">
      <c r="A34" s="30">
        <v>27</v>
      </c>
      <c r="B34" s="81"/>
      <c r="C34" s="55">
        <f t="shared" si="0"/>
      </c>
      <c r="D34" s="56">
        <f t="shared" si="1"/>
      </c>
      <c r="E34" s="81"/>
      <c r="F34" s="81"/>
      <c r="G34" s="81"/>
      <c r="H34" s="58">
        <f t="shared" si="5"/>
      </c>
      <c r="I34" s="58">
        <f t="shared" si="2"/>
      </c>
      <c r="J34" s="85">
        <f>IF(H34="","",'R-Wert-Berechnung'!I163)</f>
      </c>
      <c r="K34" s="87">
        <f t="shared" si="3"/>
      </c>
      <c r="L34" s="81"/>
      <c r="M34" s="59">
        <f t="shared" si="4"/>
      </c>
      <c r="N34" s="89"/>
    </row>
    <row r="35" spans="1:14" ht="12.75">
      <c r="A35" s="30">
        <v>28</v>
      </c>
      <c r="B35" s="81"/>
      <c r="C35" s="55">
        <f t="shared" si="0"/>
      </c>
      <c r="D35" s="56">
        <f t="shared" si="1"/>
      </c>
      <c r="E35" s="81"/>
      <c r="F35" s="81"/>
      <c r="G35" s="81"/>
      <c r="H35" s="58">
        <f t="shared" si="5"/>
      </c>
      <c r="I35" s="58">
        <f t="shared" si="2"/>
      </c>
      <c r="J35" s="85">
        <f>IF(H35="","",'R-Wert-Berechnung'!I170)</f>
      </c>
      <c r="K35" s="87">
        <f t="shared" si="3"/>
      </c>
      <c r="L35" s="81"/>
      <c r="M35" s="59">
        <f t="shared" si="4"/>
      </c>
      <c r="N35" s="89"/>
    </row>
    <row r="36" spans="1:14" ht="12.75">
      <c r="A36" s="30">
        <v>29</v>
      </c>
      <c r="B36" s="81"/>
      <c r="C36" s="55">
        <f t="shared" si="0"/>
      </c>
      <c r="D36" s="56">
        <f t="shared" si="1"/>
      </c>
      <c r="E36" s="81"/>
      <c r="F36" s="81"/>
      <c r="G36" s="81"/>
      <c r="H36" s="58">
        <f t="shared" si="5"/>
      </c>
      <c r="I36" s="58">
        <f t="shared" si="2"/>
      </c>
      <c r="J36" s="85">
        <f>IF(H36="","",'R-Wert-Berechnung'!I176)</f>
      </c>
      <c r="K36" s="87">
        <f t="shared" si="3"/>
      </c>
      <c r="L36" s="81"/>
      <c r="M36" s="59">
        <f t="shared" si="4"/>
      </c>
      <c r="N36" s="89"/>
    </row>
    <row r="37" spans="1:14" ht="12.75">
      <c r="A37" s="30">
        <v>30</v>
      </c>
      <c r="B37" s="81"/>
      <c r="C37" s="55">
        <f t="shared" si="0"/>
      </c>
      <c r="D37" s="56">
        <f t="shared" si="1"/>
      </c>
      <c r="E37" s="81"/>
      <c r="F37" s="83"/>
      <c r="G37" s="83"/>
      <c r="H37" s="58">
        <f t="shared" si="5"/>
      </c>
      <c r="I37" s="58">
        <f t="shared" si="2"/>
      </c>
      <c r="J37" s="85">
        <f>IF(H37="","",'R-Wert-Berechnung'!I183)</f>
      </c>
      <c r="K37" s="87">
        <f t="shared" si="3"/>
      </c>
      <c r="L37" s="83"/>
      <c r="M37" s="59">
        <f t="shared" si="4"/>
      </c>
      <c r="N37" s="89"/>
    </row>
    <row r="38" spans="1:14" ht="12.75">
      <c r="A38" s="31"/>
      <c r="B38" s="6"/>
      <c r="C38" s="6"/>
      <c r="D38" s="6"/>
      <c r="E38" s="58">
        <f>SUM(E8:E37)</f>
        <v>0</v>
      </c>
      <c r="F38" s="6"/>
      <c r="G38" s="6"/>
      <c r="H38" s="6"/>
      <c r="I38" s="6"/>
      <c r="J38" s="6"/>
      <c r="K38" s="87">
        <f>SUM(K8:K37)</f>
        <v>0</v>
      </c>
      <c r="L38" s="6"/>
      <c r="M38" s="59">
        <f>SUM(M8:M37)</f>
        <v>0</v>
      </c>
      <c r="N38" s="32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2"/>
    </row>
    <row r="40" spans="1:14" ht="15.75">
      <c r="A40" s="5"/>
      <c r="B40" s="61" t="s">
        <v>59</v>
      </c>
      <c r="C40" s="62"/>
      <c r="D40" s="62"/>
      <c r="E40" s="62"/>
      <c r="F40" s="62"/>
      <c r="G40" s="5"/>
      <c r="H40" s="5"/>
      <c r="I40" s="5"/>
      <c r="J40" s="63" t="s">
        <v>60</v>
      </c>
      <c r="K40" s="59">
        <f>K38</f>
        <v>0</v>
      </c>
      <c r="L40" s="5" t="s">
        <v>13</v>
      </c>
      <c r="M40" s="6"/>
      <c r="N40" s="32"/>
    </row>
    <row r="41" spans="1:14" ht="15.75">
      <c r="A41" s="5" t="s">
        <v>45</v>
      </c>
      <c r="B41" s="61" t="s">
        <v>58</v>
      </c>
      <c r="C41" s="62"/>
      <c r="D41" s="62"/>
      <c r="E41" s="62"/>
      <c r="F41" s="62"/>
      <c r="G41" s="5"/>
      <c r="H41" s="5"/>
      <c r="I41" s="5"/>
      <c r="J41" s="63" t="s">
        <v>61</v>
      </c>
      <c r="K41" s="59">
        <f>M38</f>
        <v>0</v>
      </c>
      <c r="L41" s="5" t="s">
        <v>13</v>
      </c>
      <c r="M41" s="8"/>
      <c r="N41" s="32"/>
    </row>
    <row r="42" spans="1:14" ht="15.75">
      <c r="A42" s="5" t="s">
        <v>45</v>
      </c>
      <c r="B42" s="61" t="s">
        <v>55</v>
      </c>
      <c r="C42" s="62"/>
      <c r="D42" s="62"/>
      <c r="E42" s="62"/>
      <c r="F42" s="62"/>
      <c r="G42" s="5"/>
      <c r="H42" s="5"/>
      <c r="I42" s="5"/>
      <c r="J42" s="63" t="s">
        <v>62</v>
      </c>
      <c r="K42" s="81"/>
      <c r="L42" s="5" t="s">
        <v>13</v>
      </c>
      <c r="M42" s="8"/>
      <c r="N42" s="32"/>
    </row>
    <row r="43" spans="1:14" ht="15.75">
      <c r="A43" s="5" t="s">
        <v>45</v>
      </c>
      <c r="B43" s="61" t="s">
        <v>46</v>
      </c>
      <c r="C43" s="62"/>
      <c r="D43" s="62"/>
      <c r="E43" s="62"/>
      <c r="F43" s="5" t="s">
        <v>47</v>
      </c>
      <c r="G43" s="81"/>
      <c r="H43" s="5" t="s">
        <v>33</v>
      </c>
      <c r="I43" s="5"/>
      <c r="J43" s="63" t="s">
        <v>63</v>
      </c>
      <c r="K43" s="87">
        <f>IF(G43="","",(($B$4/1000)*($C$48/G43)^2)*100000)</f>
      </c>
      <c r="L43" s="5" t="s">
        <v>13</v>
      </c>
      <c r="M43" s="8"/>
      <c r="N43" s="32"/>
    </row>
    <row r="44" spans="1:14" ht="15.75">
      <c r="A44" s="5" t="s">
        <v>45</v>
      </c>
      <c r="B44" s="61" t="s">
        <v>48</v>
      </c>
      <c r="C44" s="62"/>
      <c r="D44" s="62"/>
      <c r="E44" s="62"/>
      <c r="F44" s="5" t="s">
        <v>47</v>
      </c>
      <c r="G44" s="81"/>
      <c r="H44" s="5" t="s">
        <v>33</v>
      </c>
      <c r="I44" s="5"/>
      <c r="J44" s="63" t="s">
        <v>64</v>
      </c>
      <c r="K44" s="87">
        <f>IF(G44="","",(($B$4/1000)*($C$48/G44)^2)*100000)</f>
      </c>
      <c r="L44" s="5" t="s">
        <v>13</v>
      </c>
      <c r="M44" s="8"/>
      <c r="N44" s="32"/>
    </row>
    <row r="45" spans="1:14" ht="15.75">
      <c r="A45" s="4"/>
      <c r="B45" s="64" t="s">
        <v>57</v>
      </c>
      <c r="C45" s="64"/>
      <c r="D45" s="64"/>
      <c r="E45" s="65">
        <f>D2</f>
        <v>0</v>
      </c>
      <c r="F45" s="4"/>
      <c r="G45" s="4"/>
      <c r="H45" s="4"/>
      <c r="I45" s="4"/>
      <c r="J45" s="63" t="s">
        <v>65</v>
      </c>
      <c r="K45" s="66">
        <f>SUM(K40:K44)</f>
        <v>0</v>
      </c>
      <c r="L45" s="5" t="s">
        <v>13</v>
      </c>
      <c r="M45" s="8"/>
      <c r="N45" s="32"/>
    </row>
    <row r="46" spans="1:14" ht="12.75">
      <c r="A46" s="31"/>
      <c r="B46" s="6"/>
      <c r="C46" s="6"/>
      <c r="D46" s="6"/>
      <c r="E46" s="6"/>
      <c r="F46" s="6"/>
      <c r="G46" s="6"/>
      <c r="H46" s="6"/>
      <c r="I46" s="8"/>
      <c r="J46" s="8"/>
      <c r="K46" s="8"/>
      <c r="L46" s="8"/>
      <c r="M46" s="8"/>
      <c r="N46" s="32"/>
    </row>
    <row r="47" spans="1:14" ht="12.75">
      <c r="A47" s="33" t="s">
        <v>56</v>
      </c>
      <c r="B47" s="6"/>
      <c r="C47" s="6"/>
      <c r="D47" s="6"/>
      <c r="E47" s="6"/>
      <c r="F47" s="6"/>
      <c r="G47" s="6"/>
      <c r="H47" s="6"/>
      <c r="I47" s="8"/>
      <c r="J47" s="8"/>
      <c r="K47" s="8"/>
      <c r="L47" s="8"/>
      <c r="M47" s="8"/>
      <c r="N47" s="32"/>
    </row>
    <row r="48" spans="1:14" ht="15.75">
      <c r="A48" s="67" t="s">
        <v>49</v>
      </c>
      <c r="B48" s="4"/>
      <c r="C48" s="81"/>
      <c r="D48" s="5" t="s">
        <v>33</v>
      </c>
      <c r="E48" s="6"/>
      <c r="F48" s="8"/>
      <c r="G48" s="8"/>
      <c r="H48" s="69" t="s">
        <v>69</v>
      </c>
      <c r="I48" s="69"/>
      <c r="J48" s="69"/>
      <c r="K48" s="69"/>
      <c r="L48" s="69"/>
      <c r="M48" s="69"/>
      <c r="N48" s="32"/>
    </row>
    <row r="49" spans="1:14" ht="15.75">
      <c r="A49" s="68" t="s">
        <v>50</v>
      </c>
      <c r="B49" s="4"/>
      <c r="C49" s="86"/>
      <c r="D49" s="5" t="s">
        <v>13</v>
      </c>
      <c r="E49" s="6"/>
      <c r="F49" s="6"/>
      <c r="G49" s="8"/>
      <c r="H49" s="8"/>
      <c r="I49" s="8"/>
      <c r="J49" s="8"/>
      <c r="K49" s="8"/>
      <c r="L49" s="8"/>
      <c r="M49" s="8"/>
      <c r="N49" s="32"/>
    </row>
    <row r="50" spans="1:14" ht="15.75">
      <c r="A50" s="5" t="s">
        <v>53</v>
      </c>
      <c r="B50" s="5" t="s">
        <v>51</v>
      </c>
      <c r="C50" s="81">
        <v>0.3</v>
      </c>
      <c r="D50" s="5"/>
      <c r="E50" s="8"/>
      <c r="F50" s="6"/>
      <c r="G50" s="8"/>
      <c r="H50" s="8"/>
      <c r="I50" s="8"/>
      <c r="J50" s="8"/>
      <c r="K50" s="8"/>
      <c r="L50" s="8"/>
      <c r="M50" s="8"/>
      <c r="N50" s="32"/>
    </row>
    <row r="51" spans="1:14" ht="15.75">
      <c r="A51" s="68" t="s">
        <v>52</v>
      </c>
      <c r="B51" s="4"/>
      <c r="C51" s="86"/>
      <c r="D51" s="5" t="s">
        <v>13</v>
      </c>
      <c r="E51" s="5"/>
      <c r="F51" s="5" t="s">
        <v>54</v>
      </c>
      <c r="G51" s="91">
        <f>IF(C48="","",$C$48*SQRT((100000/C51)*($B$4/1000)))</f>
      </c>
      <c r="H51" s="5" t="s">
        <v>33</v>
      </c>
      <c r="I51" s="8"/>
      <c r="J51" s="8"/>
      <c r="K51" s="8"/>
      <c r="L51" s="8"/>
      <c r="M51" s="8"/>
      <c r="N51" s="32"/>
    </row>
    <row r="52" spans="1:14" ht="15.75">
      <c r="A52" s="5" t="s">
        <v>53</v>
      </c>
      <c r="B52" s="5" t="s">
        <v>51</v>
      </c>
      <c r="C52" s="81">
        <v>0.7</v>
      </c>
      <c r="D52" s="5"/>
      <c r="E52" s="8"/>
      <c r="F52" s="8"/>
      <c r="G52" s="90"/>
      <c r="H52" s="8"/>
      <c r="I52" s="9"/>
      <c r="J52" s="5" t="s">
        <v>68</v>
      </c>
      <c r="K52" s="91">
        <f>IF(K44="","",K44/(C49+K44))</f>
      </c>
      <c r="L52" s="8"/>
      <c r="M52" s="8"/>
      <c r="N52" s="32"/>
    </row>
    <row r="53" spans="1:14" ht="16.5" thickBot="1">
      <c r="A53" s="68" t="s">
        <v>52</v>
      </c>
      <c r="B53" s="5"/>
      <c r="C53" s="87">
        <f>(C52*$C$49)/(1-C52)</f>
        <v>0</v>
      </c>
      <c r="D53" s="5" t="s">
        <v>13</v>
      </c>
      <c r="E53" s="5"/>
      <c r="F53" s="5" t="s">
        <v>54</v>
      </c>
      <c r="G53" s="91">
        <f>IF(C48="","",$C$48*SQRT((100000/C53)*($B$4/1000)))</f>
      </c>
      <c r="H53" s="5" t="s">
        <v>33</v>
      </c>
      <c r="I53" s="34"/>
      <c r="J53" s="18"/>
      <c r="K53" s="18"/>
      <c r="L53" s="18"/>
      <c r="M53" s="18"/>
      <c r="N53" s="20"/>
    </row>
    <row r="54" spans="1:14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</sheetData>
  <sheetProtection password="C0D5" sheet="1"/>
  <mergeCells count="16">
    <mergeCell ref="H48:M48"/>
    <mergeCell ref="B3:C3"/>
    <mergeCell ref="A1:C1"/>
    <mergeCell ref="K1:M1"/>
    <mergeCell ref="K2:M2"/>
    <mergeCell ref="D1:J1"/>
    <mergeCell ref="D2:J2"/>
    <mergeCell ref="A2:C2"/>
    <mergeCell ref="B44:E44"/>
    <mergeCell ref="B45:D45"/>
    <mergeCell ref="B5:C5"/>
    <mergeCell ref="B4:C4"/>
    <mergeCell ref="B40:F40"/>
    <mergeCell ref="B41:F41"/>
    <mergeCell ref="B42:F42"/>
    <mergeCell ref="B43:E43"/>
  </mergeCells>
  <printOptions horizontalCentered="1" vertic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181"/>
  <sheetViews>
    <sheetView showGridLines="0" workbookViewId="0" topLeftCell="A1">
      <selection activeCell="A1" sqref="A1"/>
    </sheetView>
  </sheetViews>
  <sheetFormatPr defaultColWidth="11.421875" defaultRowHeight="12.75"/>
  <cols>
    <col min="7" max="7" width="12.7109375" style="0" customWidth="1"/>
  </cols>
  <sheetData>
    <row r="1" spans="3:10" ht="12.75">
      <c r="C1" t="s">
        <v>21</v>
      </c>
      <c r="D1" t="s">
        <v>22</v>
      </c>
      <c r="E1" t="s">
        <v>24</v>
      </c>
      <c r="F1" t="s">
        <v>25</v>
      </c>
      <c r="G1" t="s">
        <v>26</v>
      </c>
      <c r="H1" t="s">
        <v>28</v>
      </c>
      <c r="I1" t="s">
        <v>29</v>
      </c>
      <c r="J1" t="s">
        <v>30</v>
      </c>
    </row>
    <row r="2" spans="1:10" ht="12.75">
      <c r="A2" t="s">
        <v>20</v>
      </c>
      <c r="B2" t="s">
        <v>23</v>
      </c>
      <c r="C2" t="s">
        <v>10</v>
      </c>
      <c r="D2" t="s">
        <v>10</v>
      </c>
      <c r="F2" t="s">
        <v>11</v>
      </c>
      <c r="G2" t="s">
        <v>27</v>
      </c>
      <c r="I2" t="s">
        <v>12</v>
      </c>
      <c r="J2" t="s">
        <v>31</v>
      </c>
    </row>
    <row r="3" spans="1:10" ht="12.75">
      <c r="A3" t="e">
        <f>1.14-(2*LOG($C$3/$D$3))</f>
        <v>#VALUE!</v>
      </c>
      <c r="B3" t="e">
        <f>-2*LOG((($C$3/$D$3)/3.71)+(2.51/(E$3*SQRT(H3))))</f>
        <v>#VALUE!</v>
      </c>
      <c r="C3">
        <f>Rohrnetzberechnung!$B$3</f>
        <v>0.045</v>
      </c>
      <c r="D3">
        <f>Rohrnetzberechnung!H8</f>
      </c>
      <c r="E3" s="3" t="e">
        <f>(F3*(D3/1000))/G3</f>
        <v>#VALUE!</v>
      </c>
      <c r="F3">
        <f>Rohrnetzberechnung!I8</f>
      </c>
      <c r="G3">
        <f>Rohrnetzberechnung!$B$5</f>
        <v>5.12E-07</v>
      </c>
      <c r="H3" t="e">
        <f>(1/A3)^2</f>
        <v>#VALUE!</v>
      </c>
      <c r="J3">
        <f>Rohrnetzberechnung!$B$4</f>
        <v>985.7</v>
      </c>
    </row>
    <row r="4" spans="1:8" ht="12.75">
      <c r="A4" t="e">
        <f>B3</f>
        <v>#VALUE!</v>
      </c>
      <c r="B4" t="e">
        <f>-2*LOG((($C$3/$D$3)/3.71)+(2.51/(E$3*SQRT(H4))))</f>
        <v>#VALUE!</v>
      </c>
      <c r="H4" t="e">
        <f>(1/A4)^2</f>
        <v>#VALUE!</v>
      </c>
    </row>
    <row r="5" spans="1:8" ht="12.75">
      <c r="A5" t="e">
        <f>B4</f>
        <v>#VALUE!</v>
      </c>
      <c r="B5" t="e">
        <f>-2*LOG((($C$3/$D$3)/3.71)+(2.51/(E$3*SQRT(H5))))</f>
        <v>#VALUE!</v>
      </c>
      <c r="H5" t="e">
        <f>(1/A5)^2</f>
        <v>#VALUE!</v>
      </c>
    </row>
    <row r="6" spans="1:8" ht="12.75">
      <c r="A6" t="e">
        <f>B5</f>
        <v>#VALUE!</v>
      </c>
      <c r="B6" t="e">
        <f>-2*LOG((($C$3/$D$3)/3.71)+(2.51/(E$3*SQRT(H6))))</f>
        <v>#VALUE!</v>
      </c>
      <c r="H6" t="e">
        <f>(1/A6)^2</f>
        <v>#VALUE!</v>
      </c>
    </row>
    <row r="7" spans="1:9" ht="12.75">
      <c r="A7" t="e">
        <f>B6</f>
        <v>#VALUE!</v>
      </c>
      <c r="B7" t="e">
        <f>-2*LOG((($C$3/$D$3)/3.71)+(2.51/(E$3*SQRT(H7))))</f>
        <v>#VALUE!</v>
      </c>
      <c r="H7" t="e">
        <f>(1/A7)^2</f>
        <v>#VALUE!</v>
      </c>
      <c r="I7" s="2" t="e">
        <f>(H7*$J$3*$F$3^2)/(($D$3/1000)*2)</f>
        <v>#VALUE!</v>
      </c>
    </row>
    <row r="9" spans="1:8" ht="12.75">
      <c r="A9" t="e">
        <f>1.14-(2*LOG($C$3/$D$3))</f>
        <v>#VALUE!</v>
      </c>
      <c r="B9" t="e">
        <f>-2*LOG((($C$9/$D$9)/3.71)+(2.51/(E$9*SQRT(H9))))</f>
        <v>#VALUE!</v>
      </c>
      <c r="C9">
        <f>Rohrnetzberechnung!$B$3</f>
        <v>0.045</v>
      </c>
      <c r="D9">
        <f>Rohrnetzberechnung!H9</f>
      </c>
      <c r="E9" s="3" t="e">
        <f>(F9*(D9/1000))/G9</f>
        <v>#VALUE!</v>
      </c>
      <c r="F9">
        <f>Rohrnetzberechnung!I9</f>
      </c>
      <c r="G9">
        <f>Rohrnetzberechnung!$B$5</f>
        <v>5.12E-07</v>
      </c>
      <c r="H9" t="e">
        <f>(1/A9)^2</f>
        <v>#VALUE!</v>
      </c>
    </row>
    <row r="10" spans="1:8" ht="12.75">
      <c r="A10" t="e">
        <f>B9</f>
        <v>#VALUE!</v>
      </c>
      <c r="B10" t="e">
        <f>-2*LOG((($C$3/$D$3)/3.71)+(2.51/(E$3*SQRT(H10))))</f>
        <v>#VALUE!</v>
      </c>
      <c r="H10" t="e">
        <f>(1/A10)^2</f>
        <v>#VALUE!</v>
      </c>
    </row>
    <row r="11" spans="1:8" ht="12.75">
      <c r="A11" t="e">
        <f>B10</f>
        <v>#VALUE!</v>
      </c>
      <c r="B11" t="e">
        <f>-2*LOG((($C$3/$D$3)/3.71)+(2.51/(E$3*SQRT(H11))))</f>
        <v>#VALUE!</v>
      </c>
      <c r="H11" t="e">
        <f>(1/A11)^2</f>
        <v>#VALUE!</v>
      </c>
    </row>
    <row r="12" spans="1:8" ht="12.75">
      <c r="A12" t="e">
        <f>B11</f>
        <v>#VALUE!</v>
      </c>
      <c r="B12" t="e">
        <f>-2*LOG((($C$3/$D$3)/3.71)+(2.51/(E$3*SQRT(H12))))</f>
        <v>#VALUE!</v>
      </c>
      <c r="H12" t="e">
        <f>(1/A12)^2</f>
        <v>#VALUE!</v>
      </c>
    </row>
    <row r="13" spans="1:9" ht="12.75">
      <c r="A13" t="e">
        <f>B12</f>
        <v>#VALUE!</v>
      </c>
      <c r="B13" t="e">
        <f>-2*LOG((($C$3/$D$3)/3.71)+(2.51/(E$3*SQRT(H13))))</f>
        <v>#VALUE!</v>
      </c>
      <c r="H13" t="e">
        <f>(1/A13)^2</f>
        <v>#VALUE!</v>
      </c>
      <c r="I13" s="2" t="e">
        <f>(H13*$J$3*$F$9^2)/(($D$9/1000)*2)</f>
        <v>#VALUE!</v>
      </c>
    </row>
    <row r="15" spans="1:8" ht="12.75">
      <c r="A15" t="e">
        <f>1.14-(2*LOG($C$3/$D$15))</f>
        <v>#VALUE!</v>
      </c>
      <c r="B15" t="e">
        <f>-2*LOG((($C$15/$D$15)/3.71)+(2.51/(E$15*SQRT(H15))))</f>
        <v>#VALUE!</v>
      </c>
      <c r="C15">
        <f>Rohrnetzberechnung!$B$3</f>
        <v>0.045</v>
      </c>
      <c r="D15">
        <f>Rohrnetzberechnung!H10</f>
      </c>
      <c r="E15" s="3" t="e">
        <f>(F15*(D15/1000))/G15</f>
        <v>#VALUE!</v>
      </c>
      <c r="F15">
        <f>Rohrnetzberechnung!I10</f>
      </c>
      <c r="G15">
        <f>Rohrnetzberechnung!$B$5</f>
        <v>5.12E-07</v>
      </c>
      <c r="H15" t="e">
        <f>(1/A15)^2</f>
        <v>#VALUE!</v>
      </c>
    </row>
    <row r="16" spans="1:8" ht="12.75">
      <c r="A16" t="e">
        <f>B15</f>
        <v>#VALUE!</v>
      </c>
      <c r="B16" t="e">
        <f>-2*LOG((($C$15/$D$15)/3.71)+(2.51/(E$15*SQRT(H16))))</f>
        <v>#VALUE!</v>
      </c>
      <c r="H16" t="e">
        <f>(1/A16)^2</f>
        <v>#VALUE!</v>
      </c>
    </row>
    <row r="17" spans="1:8" ht="12.75">
      <c r="A17" t="e">
        <f>B16</f>
        <v>#VALUE!</v>
      </c>
      <c r="B17" t="e">
        <f>-2*LOG((($C$15/$D$15)/3.71)+(2.51/(E$15*SQRT(H17))))</f>
        <v>#VALUE!</v>
      </c>
      <c r="H17" t="e">
        <f>(1/A17)^2</f>
        <v>#VALUE!</v>
      </c>
    </row>
    <row r="18" spans="1:8" ht="12.75">
      <c r="A18" t="e">
        <f>B17</f>
        <v>#VALUE!</v>
      </c>
      <c r="B18" t="e">
        <f>-2*LOG((($C$15/$D$15)/3.71)+(2.51/(E$15*SQRT(H18))))</f>
        <v>#VALUE!</v>
      </c>
      <c r="H18" t="e">
        <f>(1/A18)^2</f>
        <v>#VALUE!</v>
      </c>
    </row>
    <row r="19" spans="1:9" ht="12.75">
      <c r="A19" t="e">
        <f>B18</f>
        <v>#VALUE!</v>
      </c>
      <c r="B19" t="e">
        <f>-2*LOG((($C$15/$D$15)/3.71)+(2.51/(E$15*SQRT(H19))))</f>
        <v>#VALUE!</v>
      </c>
      <c r="H19" t="e">
        <f>(1/A19)^2</f>
        <v>#VALUE!</v>
      </c>
      <c r="I19" s="2" t="e">
        <f>(H19*$J$3*$F$15^2)/(($D$15/1000)*2)</f>
        <v>#VALUE!</v>
      </c>
    </row>
    <row r="21" spans="1:8" ht="12.75">
      <c r="A21" t="e">
        <f>1.14-(2*LOG($C$3/$D$21))</f>
        <v>#VALUE!</v>
      </c>
      <c r="B21" t="e">
        <f>-2*LOG((($C$21/$D$21)/3.71)+(2.51/(E$21*SQRT(H21))))</f>
        <v>#VALUE!</v>
      </c>
      <c r="C21">
        <f>Rohrnetzberechnung!$B$3</f>
        <v>0.045</v>
      </c>
      <c r="D21">
        <f>Rohrnetzberechnung!H11</f>
      </c>
      <c r="E21" s="3" t="e">
        <f>(F21*(D21/1000))/G21</f>
        <v>#VALUE!</v>
      </c>
      <c r="F21">
        <f>Rohrnetzberechnung!I11</f>
      </c>
      <c r="G21">
        <f>Rohrnetzberechnung!$B$5</f>
        <v>5.12E-07</v>
      </c>
      <c r="H21" t="e">
        <f>(1/A21)^2</f>
        <v>#VALUE!</v>
      </c>
    </row>
    <row r="22" spans="1:8" ht="12.75">
      <c r="A22" t="e">
        <f>B21</f>
        <v>#VALUE!</v>
      </c>
      <c r="B22" t="e">
        <f>-2*LOG((($C$21/$D$21)/3.71)+(2.51/(E$21*SQRT(H22))))</f>
        <v>#VALUE!</v>
      </c>
      <c r="H22" t="e">
        <f>(1/A22)^2</f>
        <v>#VALUE!</v>
      </c>
    </row>
    <row r="23" spans="1:8" ht="12.75">
      <c r="A23" t="e">
        <f>B22</f>
        <v>#VALUE!</v>
      </c>
      <c r="B23" t="e">
        <f>-2*LOG((($C$21/$D$21)/3.71)+(2.51/(E$21*SQRT(H23))))</f>
        <v>#VALUE!</v>
      </c>
      <c r="H23" t="e">
        <f>(1/A23)^2</f>
        <v>#VALUE!</v>
      </c>
    </row>
    <row r="24" spans="1:8" ht="12.75">
      <c r="A24" t="e">
        <f>B23</f>
        <v>#VALUE!</v>
      </c>
      <c r="B24" t="e">
        <f>-2*LOG((($C$21/$D$21)/3.71)+(2.51/(E$21*SQRT(H24))))</f>
        <v>#VALUE!</v>
      </c>
      <c r="H24" t="e">
        <f>(1/A24)^2</f>
        <v>#VALUE!</v>
      </c>
    </row>
    <row r="25" spans="1:9" ht="12.75">
      <c r="A25" t="e">
        <f>B24</f>
        <v>#VALUE!</v>
      </c>
      <c r="B25" t="e">
        <f>-2*LOG((($C$21/$D$21)/3.71)+(2.51/(E$21*SQRT(H25))))</f>
        <v>#VALUE!</v>
      </c>
      <c r="H25" t="e">
        <f>(1/A25)^2</f>
        <v>#VALUE!</v>
      </c>
      <c r="I25" s="2" t="e">
        <f>(H25*$J$3*$F$21^2)/(($D$21/1000)*2)</f>
        <v>#VALUE!</v>
      </c>
    </row>
    <row r="27" spans="1:8" ht="12.75">
      <c r="A27" t="e">
        <f>1.14-(2*LOG($C$3/$D$27))</f>
        <v>#VALUE!</v>
      </c>
      <c r="B27" t="e">
        <f>-2*LOG((($C$27/$D$27)/3.71)+(2.51/(E$27*SQRT(H27))))</f>
        <v>#VALUE!</v>
      </c>
      <c r="C27">
        <f>Rohrnetzberechnung!$B$3</f>
        <v>0.045</v>
      </c>
      <c r="D27">
        <f>Rohrnetzberechnung!H12</f>
      </c>
      <c r="E27" s="3" t="e">
        <f>(F27*(D27/1000))/G27</f>
        <v>#VALUE!</v>
      </c>
      <c r="F27">
        <f>Rohrnetzberechnung!I12</f>
      </c>
      <c r="G27">
        <f>Rohrnetzberechnung!$B$5</f>
        <v>5.12E-07</v>
      </c>
      <c r="H27" t="e">
        <f>(1/A27)^2</f>
        <v>#VALUE!</v>
      </c>
    </row>
    <row r="28" spans="1:8" ht="12.75">
      <c r="A28" t="e">
        <f>B27</f>
        <v>#VALUE!</v>
      </c>
      <c r="B28" t="e">
        <f>-2*LOG((($C$27/$D$27)/3.71)+(2.51/(E$27*SQRT(H28))))</f>
        <v>#VALUE!</v>
      </c>
      <c r="H28" t="e">
        <f>(1/A28)^2</f>
        <v>#VALUE!</v>
      </c>
    </row>
    <row r="29" spans="1:8" ht="12.75">
      <c r="A29" t="e">
        <f>B28</f>
        <v>#VALUE!</v>
      </c>
      <c r="B29" t="e">
        <f>-2*LOG((($C$27/$D$27)/3.71)+(2.51/(E$27*SQRT(H29))))</f>
        <v>#VALUE!</v>
      </c>
      <c r="H29" t="e">
        <f>(1/A29)^2</f>
        <v>#VALUE!</v>
      </c>
    </row>
    <row r="30" spans="1:8" ht="12.75">
      <c r="A30" t="e">
        <f>B29</f>
        <v>#VALUE!</v>
      </c>
      <c r="B30" t="e">
        <f>-2*LOG((($C$27/$D$27)/3.71)+(2.51/(E$27*SQRT(H30))))</f>
        <v>#VALUE!</v>
      </c>
      <c r="H30" t="e">
        <f>(1/A30)^2</f>
        <v>#VALUE!</v>
      </c>
    </row>
    <row r="31" spans="1:9" ht="12.75">
      <c r="A31" t="e">
        <f>B30</f>
        <v>#VALUE!</v>
      </c>
      <c r="B31" t="e">
        <f>-2*LOG((($C$27/$D$27)/3.71)+(2.51/(E$27*SQRT(H31))))</f>
        <v>#VALUE!</v>
      </c>
      <c r="H31" t="e">
        <f>(1/A31)^2</f>
        <v>#VALUE!</v>
      </c>
      <c r="I31" s="2" t="e">
        <f>(H31*$J$3*$F$27^2)/(($D$27/1000)*2)</f>
        <v>#VALUE!</v>
      </c>
    </row>
    <row r="33" spans="1:8" ht="12.75">
      <c r="A33" t="e">
        <f>1.14-(2*LOG($C$3/$D$33))</f>
        <v>#VALUE!</v>
      </c>
      <c r="B33" t="e">
        <f>-2*LOG((($C$33/$D$33)/3.71)+(2.51/(E$33*SQRT(H33))))</f>
        <v>#VALUE!</v>
      </c>
      <c r="C33">
        <f>Rohrnetzberechnung!$B$3</f>
        <v>0.045</v>
      </c>
      <c r="D33">
        <f>Rohrnetzberechnung!H13</f>
      </c>
      <c r="E33" s="3" t="e">
        <f>(F33*(D33/1000))/G33</f>
        <v>#VALUE!</v>
      </c>
      <c r="F33">
        <f>Rohrnetzberechnung!I13</f>
      </c>
      <c r="G33">
        <f>Rohrnetzberechnung!$B$5</f>
        <v>5.12E-07</v>
      </c>
      <c r="H33" t="e">
        <f>(1/A33)^2</f>
        <v>#VALUE!</v>
      </c>
    </row>
    <row r="34" spans="1:8" ht="12.75">
      <c r="A34" t="e">
        <f>B33</f>
        <v>#VALUE!</v>
      </c>
      <c r="B34" t="e">
        <f>-2*LOG((($C$33/$D$33)/3.71)+(2.51/(E$33*SQRT(H34))))</f>
        <v>#VALUE!</v>
      </c>
      <c r="H34" t="e">
        <f>(1/A34)^2</f>
        <v>#VALUE!</v>
      </c>
    </row>
    <row r="35" spans="1:8" ht="12.75">
      <c r="A35" t="e">
        <f>B34</f>
        <v>#VALUE!</v>
      </c>
      <c r="B35" t="e">
        <f>-2*LOG((($C$33/$D$33)/3.71)+(2.51/(E$33*SQRT(H35))))</f>
        <v>#VALUE!</v>
      </c>
      <c r="H35" t="e">
        <f>(1/A35)^2</f>
        <v>#VALUE!</v>
      </c>
    </row>
    <row r="36" spans="1:8" ht="12.75">
      <c r="A36" t="e">
        <f>B35</f>
        <v>#VALUE!</v>
      </c>
      <c r="B36" t="e">
        <f>-2*LOG((($C$33/$D$33)/3.71)+(2.51/(E$33*SQRT(H36))))</f>
        <v>#VALUE!</v>
      </c>
      <c r="H36" t="e">
        <f>(1/A36)^2</f>
        <v>#VALUE!</v>
      </c>
    </row>
    <row r="37" spans="1:9" ht="12.75">
      <c r="A37" t="e">
        <f>B36</f>
        <v>#VALUE!</v>
      </c>
      <c r="B37" t="e">
        <f>-2*LOG((($C$33/$D$33)/3.71)+(2.51/(E$33*SQRT(H37))))</f>
        <v>#VALUE!</v>
      </c>
      <c r="H37" t="e">
        <f>(1/A37)^2</f>
        <v>#VALUE!</v>
      </c>
      <c r="I37" s="2" t="e">
        <f>(H37*$J$3*$F$33^2)/(($D$33/1000)*2)</f>
        <v>#VALUE!</v>
      </c>
    </row>
    <row r="39" spans="1:8" ht="12.75">
      <c r="A39" t="e">
        <f>1.14-(2*LOG($C$3/$D$39))</f>
        <v>#VALUE!</v>
      </c>
      <c r="B39" t="e">
        <f>-2*LOG((($C$39/$D$39)/3.71)+(2.51/(E$39*SQRT(H39))))</f>
        <v>#VALUE!</v>
      </c>
      <c r="C39">
        <f>Rohrnetzberechnung!$B$3</f>
        <v>0.045</v>
      </c>
      <c r="D39">
        <f>Rohrnetzberechnung!H14</f>
      </c>
      <c r="E39" s="3" t="e">
        <f>(F39*(D39/1000))/G39</f>
        <v>#VALUE!</v>
      </c>
      <c r="F39">
        <f>Rohrnetzberechnung!I14</f>
      </c>
      <c r="G39">
        <f>Rohrnetzberechnung!$B$5</f>
        <v>5.12E-07</v>
      </c>
      <c r="H39" t="e">
        <f>(1/A39)^2</f>
        <v>#VALUE!</v>
      </c>
    </row>
    <row r="40" spans="1:8" ht="12.75">
      <c r="A40" t="e">
        <f>B39</f>
        <v>#VALUE!</v>
      </c>
      <c r="B40" t="e">
        <f>-2*LOG((($C$39/$D$39)/3.71)+(2.51/(E$39*SQRT(H40))))</f>
        <v>#VALUE!</v>
      </c>
      <c r="H40" t="e">
        <f>(1/A40)^2</f>
        <v>#VALUE!</v>
      </c>
    </row>
    <row r="41" spans="1:8" ht="12.75">
      <c r="A41" t="e">
        <f>B40</f>
        <v>#VALUE!</v>
      </c>
      <c r="B41" t="e">
        <f>-2*LOG((($C$39/$D$39)/3.71)+(2.51/(E$39*SQRT(H41))))</f>
        <v>#VALUE!</v>
      </c>
      <c r="H41" t="e">
        <f>(1/A41)^2</f>
        <v>#VALUE!</v>
      </c>
    </row>
    <row r="42" spans="1:8" ht="12.75">
      <c r="A42" t="e">
        <f>B41</f>
        <v>#VALUE!</v>
      </c>
      <c r="B42" t="e">
        <f>-2*LOG((($C$39/$D$39)/3.71)+(2.51/(E$39*SQRT(H42))))</f>
        <v>#VALUE!</v>
      </c>
      <c r="H42" t="e">
        <f>(1/A42)^2</f>
        <v>#VALUE!</v>
      </c>
    </row>
    <row r="43" spans="1:9" ht="12.75">
      <c r="A43" t="e">
        <f>B42</f>
        <v>#VALUE!</v>
      </c>
      <c r="B43" t="e">
        <f>-2*LOG((($C$39/$D$39)/3.71)+(2.51/(E$39*SQRT(H43))))</f>
        <v>#VALUE!</v>
      </c>
      <c r="H43" t="e">
        <f>(1/A43)^2</f>
        <v>#VALUE!</v>
      </c>
      <c r="I43" s="2" t="e">
        <f>(H43*$J$3*$F$39^2)/(($D$39/1000)*2)</f>
        <v>#VALUE!</v>
      </c>
    </row>
    <row r="45" spans="1:8" ht="12.75">
      <c r="A45" t="e">
        <f>1.14-(2*LOG($C$3/$D$45))</f>
        <v>#VALUE!</v>
      </c>
      <c r="B45" t="e">
        <f>-2*LOG((($C$45/$D$45)/3.71)+(2.51/(E$45*SQRT(H45))))</f>
        <v>#VALUE!</v>
      </c>
      <c r="C45">
        <f>Rohrnetzberechnung!$B$3</f>
        <v>0.045</v>
      </c>
      <c r="D45">
        <f>Rohrnetzberechnung!H15</f>
      </c>
      <c r="E45" s="3" t="e">
        <f>(F45*(D45/1000))/G45</f>
        <v>#VALUE!</v>
      </c>
      <c r="F45">
        <f>Rohrnetzberechnung!I15</f>
      </c>
      <c r="G45">
        <f>Rohrnetzberechnung!$B$5</f>
        <v>5.12E-07</v>
      </c>
      <c r="H45" t="e">
        <f>(1/A45)^2</f>
        <v>#VALUE!</v>
      </c>
    </row>
    <row r="46" spans="1:8" ht="12.75">
      <c r="A46" t="e">
        <f>B45</f>
        <v>#VALUE!</v>
      </c>
      <c r="B46" t="e">
        <f>-2*LOG((($C$45/$D$45)/3.71)+(2.51/(E$45*SQRT(H46))))</f>
        <v>#VALUE!</v>
      </c>
      <c r="H46" t="e">
        <f>(1/A46)^2</f>
        <v>#VALUE!</v>
      </c>
    </row>
    <row r="47" spans="1:8" ht="12.75">
      <c r="A47" t="e">
        <f>B46</f>
        <v>#VALUE!</v>
      </c>
      <c r="B47" t="e">
        <f>-2*LOG((($C$45/$D$45)/3.71)+(2.51/(E$45*SQRT(H47))))</f>
        <v>#VALUE!</v>
      </c>
      <c r="H47" t="e">
        <f>(1/A47)^2</f>
        <v>#VALUE!</v>
      </c>
    </row>
    <row r="48" spans="1:8" ht="12.75">
      <c r="A48" t="e">
        <f>B47</f>
        <v>#VALUE!</v>
      </c>
      <c r="B48" t="e">
        <f>-2*LOG((($C$45/$D$45)/3.71)+(2.51/(E$45*SQRT(H48))))</f>
        <v>#VALUE!</v>
      </c>
      <c r="H48" t="e">
        <f>(1/A48)^2</f>
        <v>#VALUE!</v>
      </c>
    </row>
    <row r="49" spans="1:9" ht="12.75">
      <c r="A49" t="e">
        <f>B48</f>
        <v>#VALUE!</v>
      </c>
      <c r="B49" t="e">
        <f>-2*LOG((($C$45/$D$45)/3.71)+(2.51/(E$45*SQRT(H49))))</f>
        <v>#VALUE!</v>
      </c>
      <c r="H49" t="e">
        <f>(1/A49)^2</f>
        <v>#VALUE!</v>
      </c>
      <c r="I49" s="2" t="e">
        <f>(H49*$J$3*$F$45^2)/(($D$45/1000)*2)</f>
        <v>#VALUE!</v>
      </c>
    </row>
    <row r="51" spans="1:8" ht="12.75">
      <c r="A51" t="e">
        <f>1.14-(2*LOG($C$3/$D$51))</f>
        <v>#VALUE!</v>
      </c>
      <c r="B51" t="e">
        <f>-2*LOG((($C$51/$D$51)/3.71)+(2.51/(E$51*SQRT(H51))))</f>
        <v>#VALUE!</v>
      </c>
      <c r="C51">
        <f>Rohrnetzberechnung!$B$3</f>
        <v>0.045</v>
      </c>
      <c r="D51">
        <f>Rohrnetzberechnung!H16</f>
      </c>
      <c r="E51" s="3" t="e">
        <f>(F51*(D51/1000))/G51</f>
        <v>#VALUE!</v>
      </c>
      <c r="F51">
        <f>Rohrnetzberechnung!I16</f>
      </c>
      <c r="G51">
        <f>Rohrnetzberechnung!$B$5</f>
        <v>5.12E-07</v>
      </c>
      <c r="H51" t="e">
        <f>(1/A51)^2</f>
        <v>#VALUE!</v>
      </c>
    </row>
    <row r="52" spans="1:8" ht="12.75">
      <c r="A52" t="e">
        <f>B51</f>
        <v>#VALUE!</v>
      </c>
      <c r="B52" t="e">
        <f>-2*LOG((($C$51/$D$51)/3.71)+(2.51/(E$51*SQRT(H52))))</f>
        <v>#VALUE!</v>
      </c>
      <c r="H52" t="e">
        <f>(1/A52)^2</f>
        <v>#VALUE!</v>
      </c>
    </row>
    <row r="53" spans="1:8" ht="12.75">
      <c r="A53" t="e">
        <f>B52</f>
        <v>#VALUE!</v>
      </c>
      <c r="B53" t="e">
        <f>-2*LOG((($C$51/$D$51)/3.71)+(2.51/(E$51*SQRT(H53))))</f>
        <v>#VALUE!</v>
      </c>
      <c r="H53" t="e">
        <f>(1/A53)^2</f>
        <v>#VALUE!</v>
      </c>
    </row>
    <row r="54" spans="1:8" ht="12.75">
      <c r="A54" t="e">
        <f>B53</f>
        <v>#VALUE!</v>
      </c>
      <c r="B54" t="e">
        <f>-2*LOG((($C$51/$D$51)/3.71)+(2.51/(E$51*SQRT(H54))))</f>
        <v>#VALUE!</v>
      </c>
      <c r="H54" t="e">
        <f>(1/A54)^2</f>
        <v>#VALUE!</v>
      </c>
    </row>
    <row r="55" spans="1:9" ht="12.75">
      <c r="A55" t="e">
        <f>B54</f>
        <v>#VALUE!</v>
      </c>
      <c r="B55" t="e">
        <f>-2*LOG((($C$51/$D$51)/3.71)+(2.51/(E$51*SQRT(H55))))</f>
        <v>#VALUE!</v>
      </c>
      <c r="H55" t="e">
        <f>(1/A55)^2</f>
        <v>#VALUE!</v>
      </c>
      <c r="I55" s="2" t="e">
        <f>(H55*$J$3*$F$51^2)/(($D$51/1000)*2)</f>
        <v>#VALUE!</v>
      </c>
    </row>
    <row r="57" spans="1:8" ht="12.75">
      <c r="A57" t="e">
        <f>1.14-(2*LOG($C$3/$D$57))</f>
        <v>#VALUE!</v>
      </c>
      <c r="B57" t="e">
        <f>-2*LOG((($C$57/$D$57)/3.71)+(2.51/(E$57*SQRT(H57))))</f>
        <v>#VALUE!</v>
      </c>
      <c r="C57">
        <f>Rohrnetzberechnung!$B$3</f>
        <v>0.045</v>
      </c>
      <c r="D57">
        <f>Rohrnetzberechnung!H17</f>
      </c>
      <c r="E57" s="3" t="e">
        <f>(F57*(D57/1000))/G57</f>
        <v>#VALUE!</v>
      </c>
      <c r="F57">
        <f>Rohrnetzberechnung!I17</f>
      </c>
      <c r="G57">
        <f>Rohrnetzberechnung!$B$5</f>
        <v>5.12E-07</v>
      </c>
      <c r="H57" t="e">
        <f>(1/A57)^2</f>
        <v>#VALUE!</v>
      </c>
    </row>
    <row r="58" spans="1:8" ht="12.75">
      <c r="A58" t="e">
        <f>B57</f>
        <v>#VALUE!</v>
      </c>
      <c r="B58" t="e">
        <f>-2*LOG((($C$57/$D$57)/3.71)+(2.51/(E$57*SQRT(H58))))</f>
        <v>#VALUE!</v>
      </c>
      <c r="H58" t="e">
        <f>(1/A58)^2</f>
        <v>#VALUE!</v>
      </c>
    </row>
    <row r="59" spans="1:8" ht="12.75">
      <c r="A59" t="e">
        <f>B58</f>
        <v>#VALUE!</v>
      </c>
      <c r="B59" t="e">
        <f>-2*LOG((($C$57/$D$57)/3.71)+(2.51/(E$57*SQRT(H59))))</f>
        <v>#VALUE!</v>
      </c>
      <c r="H59" t="e">
        <f>(1/A59)^2</f>
        <v>#VALUE!</v>
      </c>
    </row>
    <row r="60" spans="1:8" ht="12.75">
      <c r="A60" t="e">
        <f>B59</f>
        <v>#VALUE!</v>
      </c>
      <c r="B60" t="e">
        <f>-2*LOG((($C$57/$D$57)/3.71)+(2.51/(E$57*SQRT(H60))))</f>
        <v>#VALUE!</v>
      </c>
      <c r="H60" t="e">
        <f>(1/A60)^2</f>
        <v>#VALUE!</v>
      </c>
    </row>
    <row r="61" spans="1:9" ht="12.75">
      <c r="A61" t="e">
        <f>B60</f>
        <v>#VALUE!</v>
      </c>
      <c r="B61" t="e">
        <f>-2*LOG((($C$57/$D$57)/3.71)+(2.51/(E$57*SQRT(H61))))</f>
        <v>#VALUE!</v>
      </c>
      <c r="H61" t="e">
        <f>(1/A61)^2</f>
        <v>#VALUE!</v>
      </c>
      <c r="I61" s="2" t="e">
        <f>(H61*$J$3*$F$57^2)/(($D$57/1000)*2)</f>
        <v>#VALUE!</v>
      </c>
    </row>
    <row r="63" spans="1:8" ht="12.75">
      <c r="A63" t="e">
        <f>1.14-(2*LOG($C$3/$D$63))</f>
        <v>#VALUE!</v>
      </c>
      <c r="B63" t="e">
        <f>-2*LOG((($C$63/$D$63)/3.71)+(2.51/(E$63*SQRT(H63))))</f>
        <v>#VALUE!</v>
      </c>
      <c r="C63">
        <f>Rohrnetzberechnung!$B$3</f>
        <v>0.045</v>
      </c>
      <c r="D63">
        <f>Rohrnetzberechnung!H18</f>
      </c>
      <c r="E63" s="3" t="e">
        <f>(F63*(D63/1000))/G63</f>
        <v>#VALUE!</v>
      </c>
      <c r="F63">
        <f>Rohrnetzberechnung!I18</f>
      </c>
      <c r="G63">
        <f>Rohrnetzberechnung!$B$5</f>
        <v>5.12E-07</v>
      </c>
      <c r="H63" t="e">
        <f>(1/A63)^2</f>
        <v>#VALUE!</v>
      </c>
    </row>
    <row r="64" spans="1:8" ht="12.75">
      <c r="A64" t="e">
        <f>B63</f>
        <v>#VALUE!</v>
      </c>
      <c r="B64" t="e">
        <f>-2*LOG((($C$63/$D$63)/3.71)+(2.51/(E$63*SQRT(H64))))</f>
        <v>#VALUE!</v>
      </c>
      <c r="H64" t="e">
        <f>(1/A64)^2</f>
        <v>#VALUE!</v>
      </c>
    </row>
    <row r="65" spans="1:8" ht="12.75">
      <c r="A65" t="e">
        <f>B64</f>
        <v>#VALUE!</v>
      </c>
      <c r="B65" t="e">
        <f>-2*LOG((($C$63/$D$63)/3.71)+(2.51/(E$63*SQRT(H65))))</f>
        <v>#VALUE!</v>
      </c>
      <c r="H65" t="e">
        <f>(1/A65)^2</f>
        <v>#VALUE!</v>
      </c>
    </row>
    <row r="66" spans="1:8" ht="12.75">
      <c r="A66" t="e">
        <f>B65</f>
        <v>#VALUE!</v>
      </c>
      <c r="B66" t="e">
        <f>-2*LOG((($C$63/$D$63)/3.71)+(2.51/(E$63*SQRT(H66))))</f>
        <v>#VALUE!</v>
      </c>
      <c r="H66" t="e">
        <f>(1/A66)^2</f>
        <v>#VALUE!</v>
      </c>
    </row>
    <row r="67" spans="1:9" ht="12.75">
      <c r="A67" t="e">
        <f>B66</f>
        <v>#VALUE!</v>
      </c>
      <c r="B67" t="e">
        <f>-2*LOG((($C$63/$D$63)/3.71)+(2.51/(E$63*SQRT(H67))))</f>
        <v>#VALUE!</v>
      </c>
      <c r="H67" t="e">
        <f>(1/A67)^2</f>
        <v>#VALUE!</v>
      </c>
      <c r="I67" s="2" t="e">
        <f>(H67*$J$3*$F$63^2)/(($D$63/1000)*2)</f>
        <v>#VALUE!</v>
      </c>
    </row>
    <row r="69" spans="1:8" ht="12.75">
      <c r="A69" t="e">
        <f>1.14-(2*LOG($C$3/$D$69))</f>
        <v>#VALUE!</v>
      </c>
      <c r="B69" t="e">
        <f>-2*LOG((($C$69/$D$69)/3.71)+(2.51/(E$69*SQRT(H69))))</f>
        <v>#VALUE!</v>
      </c>
      <c r="C69">
        <f>Rohrnetzberechnung!$B$3</f>
        <v>0.045</v>
      </c>
      <c r="D69">
        <f>Rohrnetzberechnung!H19</f>
      </c>
      <c r="E69" s="3" t="e">
        <f>(F69*(D69/1000))/G69</f>
        <v>#VALUE!</v>
      </c>
      <c r="F69">
        <f>Rohrnetzberechnung!I19</f>
      </c>
      <c r="G69">
        <f>Rohrnetzberechnung!$B$5</f>
        <v>5.12E-07</v>
      </c>
      <c r="H69" t="e">
        <f>(1/A69)^2</f>
        <v>#VALUE!</v>
      </c>
    </row>
    <row r="70" spans="1:8" ht="12.75">
      <c r="A70" t="e">
        <f>B69</f>
        <v>#VALUE!</v>
      </c>
      <c r="B70" t="e">
        <f>-2*LOG((($C$69/$D$69)/3.71)+(2.51/(E$69*SQRT(H70))))</f>
        <v>#VALUE!</v>
      </c>
      <c r="H70" t="e">
        <f>(1/A70)^2</f>
        <v>#VALUE!</v>
      </c>
    </row>
    <row r="71" spans="1:8" ht="12.75">
      <c r="A71" t="e">
        <f>B70</f>
        <v>#VALUE!</v>
      </c>
      <c r="B71" t="e">
        <f>-2*LOG((($C$69/$D$69)/3.71)+(2.51/(E$69*SQRT(H71))))</f>
        <v>#VALUE!</v>
      </c>
      <c r="H71" t="e">
        <f>(1/A71)^2</f>
        <v>#VALUE!</v>
      </c>
    </row>
    <row r="72" spans="1:8" ht="12.75">
      <c r="A72" t="e">
        <f>B71</f>
        <v>#VALUE!</v>
      </c>
      <c r="B72" t="e">
        <f>-2*LOG((($C$69/$D$69)/3.71)+(2.51/(E$69*SQRT(H72))))</f>
        <v>#VALUE!</v>
      </c>
      <c r="H72" t="e">
        <f>(1/A72)^2</f>
        <v>#VALUE!</v>
      </c>
    </row>
    <row r="73" spans="1:9" ht="12.75">
      <c r="A73" t="e">
        <f>B72</f>
        <v>#VALUE!</v>
      </c>
      <c r="B73" t="e">
        <f>-2*LOG((($C$69/$D$69)/3.71)+(2.51/(E$69*SQRT(H73))))</f>
        <v>#VALUE!</v>
      </c>
      <c r="H73" t="e">
        <f>(1/A73)^2</f>
        <v>#VALUE!</v>
      </c>
      <c r="I73" s="2" t="e">
        <f>(H73*$J$3*$F$69^2)/(($D$69/1000)*2)</f>
        <v>#VALUE!</v>
      </c>
    </row>
    <row r="75" spans="1:8" ht="12.75">
      <c r="A75" t="e">
        <f>1.14-(2*LOG($C$3/$D$75))</f>
        <v>#VALUE!</v>
      </c>
      <c r="B75" t="e">
        <f>-2*LOG((($C$75/$D$75)/3.71)+(2.51/(E$75*SQRT(H75))))</f>
        <v>#VALUE!</v>
      </c>
      <c r="C75">
        <f>Rohrnetzberechnung!$B$3</f>
        <v>0.045</v>
      </c>
      <c r="D75">
        <f>Rohrnetzberechnung!H20</f>
      </c>
      <c r="E75" s="3" t="e">
        <f>(F75*(D75/1000))/G75</f>
        <v>#VALUE!</v>
      </c>
      <c r="F75">
        <f>Rohrnetzberechnung!I20</f>
      </c>
      <c r="G75">
        <f>Rohrnetzberechnung!$B$5</f>
        <v>5.12E-07</v>
      </c>
      <c r="H75" t="e">
        <f>(1/A75)^2</f>
        <v>#VALUE!</v>
      </c>
    </row>
    <row r="76" spans="1:8" ht="12.75">
      <c r="A76" t="e">
        <f>B75</f>
        <v>#VALUE!</v>
      </c>
      <c r="B76" t="e">
        <f>-2*LOG((($C$75/$D$75)/3.71)+(2.51/(E$75*SQRT(H76))))</f>
        <v>#VALUE!</v>
      </c>
      <c r="H76" t="e">
        <f>(1/A76)^2</f>
        <v>#VALUE!</v>
      </c>
    </row>
    <row r="77" spans="1:8" ht="12.75">
      <c r="A77" t="e">
        <f>B76</f>
        <v>#VALUE!</v>
      </c>
      <c r="B77" t="e">
        <f>-2*LOG((($C$75/$D$75)/3.71)+(2.51/(E$75*SQRT(H77))))</f>
        <v>#VALUE!</v>
      </c>
      <c r="H77" t="e">
        <f>(1/A77)^2</f>
        <v>#VALUE!</v>
      </c>
    </row>
    <row r="78" spans="1:8" ht="12.75">
      <c r="A78" t="e">
        <f>B77</f>
        <v>#VALUE!</v>
      </c>
      <c r="B78" t="e">
        <f>-2*LOG((($C$75/$D$75)/3.71)+(2.51/(E$75*SQRT(H78))))</f>
        <v>#VALUE!</v>
      </c>
      <c r="H78" t="e">
        <f>(1/A78)^2</f>
        <v>#VALUE!</v>
      </c>
    </row>
    <row r="79" spans="1:9" ht="12.75">
      <c r="A79" t="e">
        <f>B78</f>
        <v>#VALUE!</v>
      </c>
      <c r="B79" t="e">
        <f>-2*LOG((($C$75/$D$75)/3.71)+(2.51/(E$75*SQRT(H79))))</f>
        <v>#VALUE!</v>
      </c>
      <c r="H79" t="e">
        <f>(1/A79)^2</f>
        <v>#VALUE!</v>
      </c>
      <c r="I79" s="2" t="e">
        <f>(H79*$J$3*$F$75^2)/(($D$75/1000)*2)</f>
        <v>#VALUE!</v>
      </c>
    </row>
    <row r="81" spans="1:8" ht="12.75">
      <c r="A81" t="e">
        <f>1.14-(2*LOG($C$3/$D$81))</f>
        <v>#VALUE!</v>
      </c>
      <c r="B81" t="e">
        <f>-2*LOG((($C$81/$D$81)/3.71)+(2.51/(E$81*SQRT(H81))))</f>
        <v>#VALUE!</v>
      </c>
      <c r="C81">
        <f>Rohrnetzberechnung!$B$3</f>
        <v>0.045</v>
      </c>
      <c r="D81">
        <f>Rohrnetzberechnung!H21</f>
      </c>
      <c r="E81" s="3" t="e">
        <f>(F81*(D81/1000))/G81</f>
        <v>#VALUE!</v>
      </c>
      <c r="F81">
        <f>Rohrnetzberechnung!I21</f>
      </c>
      <c r="G81">
        <f>Rohrnetzberechnung!$B$5</f>
        <v>5.12E-07</v>
      </c>
      <c r="H81" t="e">
        <f>(1/A81)^2</f>
        <v>#VALUE!</v>
      </c>
    </row>
    <row r="82" spans="1:8" ht="12.75">
      <c r="A82" t="e">
        <f>B81</f>
        <v>#VALUE!</v>
      </c>
      <c r="B82" t="e">
        <f>-2*LOG((($C$81/$D$81)/3.71)+(2.51/(E$81*SQRT(H82))))</f>
        <v>#VALUE!</v>
      </c>
      <c r="H82" t="e">
        <f>(1/A82)^2</f>
        <v>#VALUE!</v>
      </c>
    </row>
    <row r="83" spans="1:8" ht="12.75">
      <c r="A83" t="e">
        <f>B82</f>
        <v>#VALUE!</v>
      </c>
      <c r="B83" t="e">
        <f>-2*LOG((($C$81/$D$81)/3.71)+(2.51/(E$81*SQRT(H83))))</f>
        <v>#VALUE!</v>
      </c>
      <c r="H83" t="e">
        <f>(1/A83)^2</f>
        <v>#VALUE!</v>
      </c>
    </row>
    <row r="84" spans="1:8" ht="12.75">
      <c r="A84" t="e">
        <f>B83</f>
        <v>#VALUE!</v>
      </c>
      <c r="B84" t="e">
        <f>-2*LOG((($C$81/$D$81)/3.71)+(2.51/(E$81*SQRT(H84))))</f>
        <v>#VALUE!</v>
      </c>
      <c r="H84" t="e">
        <f>(1/A84)^2</f>
        <v>#VALUE!</v>
      </c>
    </row>
    <row r="85" spans="1:9" ht="12.75">
      <c r="A85" t="e">
        <f>B84</f>
        <v>#VALUE!</v>
      </c>
      <c r="B85" t="e">
        <f>-2*LOG((($C$81/$D$81)/3.71)+(2.51/(E$81*SQRT(H85))))</f>
        <v>#VALUE!</v>
      </c>
      <c r="H85" t="e">
        <f>(1/A85)^2</f>
        <v>#VALUE!</v>
      </c>
      <c r="I85" s="2" t="e">
        <f>(H85*$J$3*$F$81^2)/(($D$81/1000)*2)</f>
        <v>#VALUE!</v>
      </c>
    </row>
    <row r="87" spans="1:8" ht="12.75">
      <c r="A87" t="e">
        <f>1.14-(2*LOG($C$3/$D$87))</f>
        <v>#VALUE!</v>
      </c>
      <c r="B87" t="e">
        <f>-2*LOG((($C$87/$D$87)/3.71)+(2.51/(E$87*SQRT(H87))))</f>
        <v>#VALUE!</v>
      </c>
      <c r="C87">
        <f>Rohrnetzberechnung!$B$3</f>
        <v>0.045</v>
      </c>
      <c r="D87">
        <f>Rohrnetzberechnung!H22</f>
      </c>
      <c r="E87" s="3" t="e">
        <f>(F87*(D87/1000))/G87</f>
        <v>#VALUE!</v>
      </c>
      <c r="F87">
        <f>Rohrnetzberechnung!I22</f>
      </c>
      <c r="G87">
        <f>Rohrnetzberechnung!$B$5</f>
        <v>5.12E-07</v>
      </c>
      <c r="H87" t="e">
        <f>(1/A87)^2</f>
        <v>#VALUE!</v>
      </c>
    </row>
    <row r="88" spans="1:8" ht="12.75">
      <c r="A88" t="e">
        <f>B87</f>
        <v>#VALUE!</v>
      </c>
      <c r="B88" t="e">
        <f>-2*LOG((($C$87/$D$87)/3.71)+(2.51/(E$87*SQRT(H88))))</f>
        <v>#VALUE!</v>
      </c>
      <c r="H88" t="e">
        <f>(1/A88)^2</f>
        <v>#VALUE!</v>
      </c>
    </row>
    <row r="89" spans="1:8" ht="12.75">
      <c r="A89" t="e">
        <f>B88</f>
        <v>#VALUE!</v>
      </c>
      <c r="B89" t="e">
        <f>-2*LOG((($C$87/$D$87)/3.71)+(2.51/(E$87*SQRT(H89))))</f>
        <v>#VALUE!</v>
      </c>
      <c r="H89" t="e">
        <f>(1/A89)^2</f>
        <v>#VALUE!</v>
      </c>
    </row>
    <row r="90" spans="1:8" ht="12.75">
      <c r="A90" t="e">
        <f>B89</f>
        <v>#VALUE!</v>
      </c>
      <c r="B90" t="e">
        <f>-2*LOG((($C$87/$D$87)/3.71)+(2.51/(E$87*SQRT(H90))))</f>
        <v>#VALUE!</v>
      </c>
      <c r="H90" t="e">
        <f>(1/A90)^2</f>
        <v>#VALUE!</v>
      </c>
    </row>
    <row r="91" spans="1:9" ht="12.75">
      <c r="A91" t="e">
        <f>B90</f>
        <v>#VALUE!</v>
      </c>
      <c r="B91" t="e">
        <f>-2*LOG((($C$87/$D$87)/3.71)+(2.51/(E$87*SQRT(H91))))</f>
        <v>#VALUE!</v>
      </c>
      <c r="H91" t="e">
        <f>(1/A91)^2</f>
        <v>#VALUE!</v>
      </c>
      <c r="I91" s="2" t="e">
        <f>(H91*$J$3*$F$87^2)/(($D$87/1000)*2)</f>
        <v>#VALUE!</v>
      </c>
    </row>
    <row r="93" spans="1:8" ht="12.75">
      <c r="A93" t="e">
        <f>1.14-(2*LOG($C$3/$D$93))</f>
        <v>#VALUE!</v>
      </c>
      <c r="B93" t="e">
        <f>-2*LOG((($C$93/$D$93)/3.71)+(2.51/(E$93*SQRT(H93))))</f>
        <v>#VALUE!</v>
      </c>
      <c r="C93">
        <f>Rohrnetzberechnung!$B$3</f>
        <v>0.045</v>
      </c>
      <c r="D93">
        <f>Rohrnetzberechnung!H23</f>
      </c>
      <c r="E93" s="3" t="e">
        <f>(F93*(D93/1000))/G93</f>
        <v>#VALUE!</v>
      </c>
      <c r="F93">
        <f>Rohrnetzberechnung!I23</f>
      </c>
      <c r="G93">
        <f>Rohrnetzberechnung!$B$5</f>
        <v>5.12E-07</v>
      </c>
      <c r="H93" t="e">
        <f>(1/A93)^2</f>
        <v>#VALUE!</v>
      </c>
    </row>
    <row r="94" spans="1:8" ht="12.75">
      <c r="A94" t="e">
        <f>B93</f>
        <v>#VALUE!</v>
      </c>
      <c r="B94" t="e">
        <f>-2*LOG((($C$93/$D$93)/3.71)+(2.51/(E$93*SQRT(H94))))</f>
        <v>#VALUE!</v>
      </c>
      <c r="H94" t="e">
        <f>(1/A94)^2</f>
        <v>#VALUE!</v>
      </c>
    </row>
    <row r="95" spans="1:8" ht="12.75">
      <c r="A95" t="e">
        <f>B94</f>
        <v>#VALUE!</v>
      </c>
      <c r="B95" t="e">
        <f>-2*LOG((($C$93/$D$93)/3.71)+(2.51/(E$93*SQRT(H95))))</f>
        <v>#VALUE!</v>
      </c>
      <c r="H95" t="e">
        <f>(1/A95)^2</f>
        <v>#VALUE!</v>
      </c>
    </row>
    <row r="96" spans="1:8" ht="12.75">
      <c r="A96" t="e">
        <f>B95</f>
        <v>#VALUE!</v>
      </c>
      <c r="B96" t="e">
        <f>-2*LOG((($C$93/$D$93)/3.71)+(2.51/(E$93*SQRT(H96))))</f>
        <v>#VALUE!</v>
      </c>
      <c r="H96" t="e">
        <f>(1/A96)^2</f>
        <v>#VALUE!</v>
      </c>
    </row>
    <row r="97" spans="1:9" ht="12.75">
      <c r="A97" t="e">
        <f>B96</f>
        <v>#VALUE!</v>
      </c>
      <c r="B97" t="e">
        <f>-2*LOG((($C$93/$D$93)/3.71)+(2.51/(E$93*SQRT(H97))))</f>
        <v>#VALUE!</v>
      </c>
      <c r="H97" t="e">
        <f>(1/A97)^2</f>
        <v>#VALUE!</v>
      </c>
      <c r="I97" s="2" t="e">
        <f>(H97*$J$3*$F$93^2)/(($D$93/1000)*2)</f>
        <v>#VALUE!</v>
      </c>
    </row>
    <row r="99" spans="1:8" ht="12.75">
      <c r="A99" t="e">
        <f>1.14-(2*LOG($C$3/$D$99))</f>
        <v>#VALUE!</v>
      </c>
      <c r="B99" t="e">
        <f>-2*LOG((($C$99/$D$99)/3.71)+(2.51/(E$99*SQRT(H99))))</f>
        <v>#VALUE!</v>
      </c>
      <c r="C99">
        <f>Rohrnetzberechnung!$B$3</f>
        <v>0.045</v>
      </c>
      <c r="D99">
        <f>Rohrnetzberechnung!H24</f>
      </c>
      <c r="E99" s="3" t="e">
        <f>(F99*(D99/1000))/G99</f>
        <v>#VALUE!</v>
      </c>
      <c r="F99">
        <f>Rohrnetzberechnung!I24</f>
      </c>
      <c r="G99">
        <f>Rohrnetzberechnung!$B$5</f>
        <v>5.12E-07</v>
      </c>
      <c r="H99" t="e">
        <f>(1/A99)^2</f>
        <v>#VALUE!</v>
      </c>
    </row>
    <row r="100" spans="1:8" ht="12.75">
      <c r="A100" t="e">
        <f>B99</f>
        <v>#VALUE!</v>
      </c>
      <c r="B100" t="e">
        <f>-2*LOG((($C$99/$D$99)/3.71)+(2.51/(E$99*SQRT(H100))))</f>
        <v>#VALUE!</v>
      </c>
      <c r="H100" t="e">
        <f>(1/A100)^2</f>
        <v>#VALUE!</v>
      </c>
    </row>
    <row r="101" spans="1:8" ht="12.75">
      <c r="A101" t="e">
        <f>B100</f>
        <v>#VALUE!</v>
      </c>
      <c r="B101" t="e">
        <f>-2*LOG((($C$99/$D$99)/3.71)+(2.51/(E$99*SQRT(H101))))</f>
        <v>#VALUE!</v>
      </c>
      <c r="H101" t="e">
        <f>(1/A101)^2</f>
        <v>#VALUE!</v>
      </c>
    </row>
    <row r="102" spans="1:8" ht="12.75">
      <c r="A102" t="e">
        <f>B101</f>
        <v>#VALUE!</v>
      </c>
      <c r="B102" t="e">
        <f>-2*LOG((($C$99/$D$99)/3.71)+(2.51/(E$99*SQRT(H102))))</f>
        <v>#VALUE!</v>
      </c>
      <c r="H102" t="e">
        <f>(1/A102)^2</f>
        <v>#VALUE!</v>
      </c>
    </row>
    <row r="103" spans="1:9" ht="12.75">
      <c r="A103" t="e">
        <f>B102</f>
        <v>#VALUE!</v>
      </c>
      <c r="B103" t="e">
        <f>-2*LOG((($C$99/$D$99)/3.71)+(2.51/(E$99*SQRT(H103))))</f>
        <v>#VALUE!</v>
      </c>
      <c r="H103" t="e">
        <f>(1/A103)^2</f>
        <v>#VALUE!</v>
      </c>
      <c r="I103" s="2" t="e">
        <f>(H103*$J$3*$F$99^2)/(($D$99/1000)*2)</f>
        <v>#VALUE!</v>
      </c>
    </row>
    <row r="105" spans="1:8" ht="12.75">
      <c r="A105" t="e">
        <f>1.14-(2*LOG($C$3/$D$105))</f>
        <v>#VALUE!</v>
      </c>
      <c r="B105" t="e">
        <f>-2*LOG((($C$105/$D$105)/3.71)+(2.51/(E$105*SQRT(H105))))</f>
        <v>#VALUE!</v>
      </c>
      <c r="C105">
        <f>Rohrnetzberechnung!$B$3</f>
        <v>0.045</v>
      </c>
      <c r="D105">
        <f>Rohrnetzberechnung!H25</f>
      </c>
      <c r="E105" s="3" t="e">
        <f>(F105*(D105/1000))/G105</f>
        <v>#VALUE!</v>
      </c>
      <c r="F105">
        <f>Rohrnetzberechnung!I25</f>
      </c>
      <c r="G105">
        <f>Rohrnetzberechnung!$B$5</f>
        <v>5.12E-07</v>
      </c>
      <c r="H105" t="e">
        <f>(1/A105)^2</f>
        <v>#VALUE!</v>
      </c>
    </row>
    <row r="106" spans="1:8" ht="12.75">
      <c r="A106" t="e">
        <f>B105</f>
        <v>#VALUE!</v>
      </c>
      <c r="B106" t="e">
        <f>-2*LOG((($C$105/$D$105)/3.71)+(2.51/(E$105*SQRT(H106))))</f>
        <v>#VALUE!</v>
      </c>
      <c r="H106" t="e">
        <f>(1/A106)^2</f>
        <v>#VALUE!</v>
      </c>
    </row>
    <row r="107" spans="1:8" ht="12.75">
      <c r="A107" t="e">
        <f>B106</f>
        <v>#VALUE!</v>
      </c>
      <c r="B107" t="e">
        <f>-2*LOG((($C$105/$D$105)/3.71)+(2.51/(E$105*SQRT(H107))))</f>
        <v>#VALUE!</v>
      </c>
      <c r="H107" t="e">
        <f>(1/A107)^2</f>
        <v>#VALUE!</v>
      </c>
    </row>
    <row r="108" spans="1:8" ht="12.75">
      <c r="A108" t="e">
        <f>B107</f>
        <v>#VALUE!</v>
      </c>
      <c r="B108" t="e">
        <f>-2*LOG((($C$105/$D$105)/3.71)+(2.51/(E$105*SQRT(H108))))</f>
        <v>#VALUE!</v>
      </c>
      <c r="H108" t="e">
        <f>(1/A108)^2</f>
        <v>#VALUE!</v>
      </c>
    </row>
    <row r="109" spans="1:9" ht="12.75">
      <c r="A109" t="e">
        <f>B108</f>
        <v>#VALUE!</v>
      </c>
      <c r="B109" t="e">
        <f>-2*LOG((($C$105/$D$105)/3.71)+(2.51/(E$105*SQRT(H109))))</f>
        <v>#VALUE!</v>
      </c>
      <c r="H109" t="e">
        <f>(1/A109)^2</f>
        <v>#VALUE!</v>
      </c>
      <c r="I109" s="2" t="e">
        <f>(H109*$J$3*$F$105^2)/(($D$105/1000)*2)</f>
        <v>#VALUE!</v>
      </c>
    </row>
    <row r="111" spans="1:8" ht="12.75">
      <c r="A111" t="e">
        <f>1.14-(2*LOG($C$3/$D$111))</f>
        <v>#VALUE!</v>
      </c>
      <c r="B111" t="e">
        <f>-2*LOG((($C$111/$D$111)/3.71)+(2.51/(E$111*SQRT(H111))))</f>
        <v>#VALUE!</v>
      </c>
      <c r="C111">
        <f>Rohrnetzberechnung!$B$3</f>
        <v>0.045</v>
      </c>
      <c r="D111">
        <f>Rohrnetzberechnung!H26</f>
      </c>
      <c r="E111" s="3" t="e">
        <f>(F111*(D111/1000))/G111</f>
        <v>#VALUE!</v>
      </c>
      <c r="F111">
        <f>Rohrnetzberechnung!I26</f>
      </c>
      <c r="G111">
        <f>Rohrnetzberechnung!$B$5</f>
        <v>5.12E-07</v>
      </c>
      <c r="H111" t="e">
        <f>(1/A111)^2</f>
        <v>#VALUE!</v>
      </c>
    </row>
    <row r="112" spans="1:8" ht="12.75">
      <c r="A112" t="e">
        <f>B111</f>
        <v>#VALUE!</v>
      </c>
      <c r="B112" t="e">
        <f>-2*LOG((($C$111/$D$111)/3.71)+(2.51/(E$111*SQRT(H112))))</f>
        <v>#VALUE!</v>
      </c>
      <c r="H112" t="e">
        <f>(1/A112)^2</f>
        <v>#VALUE!</v>
      </c>
    </row>
    <row r="113" spans="1:8" ht="12.75">
      <c r="A113" t="e">
        <f>B112</f>
        <v>#VALUE!</v>
      </c>
      <c r="B113" t="e">
        <f>-2*LOG((($C$111/$D$111)/3.71)+(2.51/(E$111*SQRT(H113))))</f>
        <v>#VALUE!</v>
      </c>
      <c r="H113" t="e">
        <f>(1/A113)^2</f>
        <v>#VALUE!</v>
      </c>
    </row>
    <row r="114" spans="1:8" ht="12.75">
      <c r="A114" t="e">
        <f>B113</f>
        <v>#VALUE!</v>
      </c>
      <c r="B114" t="e">
        <f>-2*LOG((($C$111/$D$111)/3.71)+(2.51/(E$111*SQRT(H114))))</f>
        <v>#VALUE!</v>
      </c>
      <c r="H114" t="e">
        <f>(1/A114)^2</f>
        <v>#VALUE!</v>
      </c>
    </row>
    <row r="115" spans="1:9" ht="12.75">
      <c r="A115" t="e">
        <f>B114</f>
        <v>#VALUE!</v>
      </c>
      <c r="B115" t="e">
        <f>-2*LOG((($C$111/$D$111)/3.71)+(2.51/(E$111*SQRT(H115))))</f>
        <v>#VALUE!</v>
      </c>
      <c r="H115" t="e">
        <f>(1/A115)^2</f>
        <v>#VALUE!</v>
      </c>
      <c r="I115" s="2" t="e">
        <f>(H115*$J$3*$F$111^2)/(($D$111/1000)*2)</f>
        <v>#VALUE!</v>
      </c>
    </row>
    <row r="117" spans="1:8" ht="12.75">
      <c r="A117" t="e">
        <f>1.14-(2*LOG($C$3/$D$117))</f>
        <v>#VALUE!</v>
      </c>
      <c r="B117" t="e">
        <f>-2*LOG((($C$117/$D$117)/3.71)+(2.51/(E$117*SQRT(H117))))</f>
        <v>#VALUE!</v>
      </c>
      <c r="C117">
        <f>Rohrnetzberechnung!$B$3</f>
        <v>0.045</v>
      </c>
      <c r="D117">
        <f>Rohrnetzberechnung!H27</f>
      </c>
      <c r="E117" s="3" t="e">
        <f>(F117*(D117/1000))/G117</f>
        <v>#VALUE!</v>
      </c>
      <c r="F117">
        <f>Rohrnetzberechnung!I27</f>
      </c>
      <c r="G117">
        <f>Rohrnetzberechnung!$B$5</f>
        <v>5.12E-07</v>
      </c>
      <c r="H117" t="e">
        <f>(1/A117)^2</f>
        <v>#VALUE!</v>
      </c>
    </row>
    <row r="118" spans="1:8" ht="12.75">
      <c r="A118" t="e">
        <f>B117</f>
        <v>#VALUE!</v>
      </c>
      <c r="B118" t="e">
        <f>-2*LOG((($C$117/$D$117)/3.71)+(2.51/(E$117*SQRT(H118))))</f>
        <v>#VALUE!</v>
      </c>
      <c r="H118" t="e">
        <f>(1/A118)^2</f>
        <v>#VALUE!</v>
      </c>
    </row>
    <row r="119" spans="1:8" ht="12.75">
      <c r="A119" t="e">
        <f>B118</f>
        <v>#VALUE!</v>
      </c>
      <c r="B119" t="e">
        <f>-2*LOG((($C$117/$D$117)/3.71)+(2.51/(E$117*SQRT(H119))))</f>
        <v>#VALUE!</v>
      </c>
      <c r="H119" t="e">
        <f>(1/A119)^2</f>
        <v>#VALUE!</v>
      </c>
    </row>
    <row r="120" spans="1:8" ht="12.75">
      <c r="A120" t="e">
        <f>B119</f>
        <v>#VALUE!</v>
      </c>
      <c r="B120" t="e">
        <f>-2*LOG((($C$117/$D$117)/3.71)+(2.51/(E$117*SQRT(H120))))</f>
        <v>#VALUE!</v>
      </c>
      <c r="H120" t="e">
        <f>(1/A120)^2</f>
        <v>#VALUE!</v>
      </c>
    </row>
    <row r="121" spans="1:9" ht="12.75">
      <c r="A121" t="e">
        <f>B120</f>
        <v>#VALUE!</v>
      </c>
      <c r="B121" t="e">
        <f>-2*LOG((($C$117/$D$117)/3.71)+(2.51/(E$117*SQRT(H121))))</f>
        <v>#VALUE!</v>
      </c>
      <c r="H121" t="e">
        <f>(1/A121)^2</f>
        <v>#VALUE!</v>
      </c>
      <c r="I121" s="2" t="e">
        <f>(H121*$J$3*$F$117^2)/(($D$117/1000)*2)</f>
        <v>#VALUE!</v>
      </c>
    </row>
    <row r="123" spans="1:8" ht="12.75">
      <c r="A123" t="e">
        <f>1.14-(2*LOG($C$3/$D$123))</f>
        <v>#VALUE!</v>
      </c>
      <c r="B123" t="e">
        <f>-2*LOG((($C$123/$D$123)/3.71)+(2.51/(E$123*SQRT(H123))))</f>
        <v>#VALUE!</v>
      </c>
      <c r="C123">
        <f>Rohrnetzberechnung!$B$3</f>
        <v>0.045</v>
      </c>
      <c r="D123">
        <f>Rohrnetzberechnung!H28</f>
      </c>
      <c r="E123" s="3" t="e">
        <f>(F123*(D123/1000))/G123</f>
        <v>#VALUE!</v>
      </c>
      <c r="F123">
        <f>Rohrnetzberechnung!I28</f>
      </c>
      <c r="G123">
        <f>Rohrnetzberechnung!$B$5</f>
        <v>5.12E-07</v>
      </c>
      <c r="H123" t="e">
        <f>(1/A123)^2</f>
        <v>#VALUE!</v>
      </c>
    </row>
    <row r="124" spans="1:8" ht="12.75">
      <c r="A124" t="e">
        <f>B123</f>
        <v>#VALUE!</v>
      </c>
      <c r="B124" t="e">
        <f>-2*LOG((($C$123/$D$123)/3.71)+(2.51/(E$123*SQRT(H124))))</f>
        <v>#VALUE!</v>
      </c>
      <c r="H124" t="e">
        <f>(1/A124)^2</f>
        <v>#VALUE!</v>
      </c>
    </row>
    <row r="125" spans="1:8" ht="12.75">
      <c r="A125" t="e">
        <f>B124</f>
        <v>#VALUE!</v>
      </c>
      <c r="B125" t="e">
        <f>-2*LOG((($C$123/$D$123)/3.71)+(2.51/(E$123*SQRT(H125))))</f>
        <v>#VALUE!</v>
      </c>
      <c r="H125" t="e">
        <f>(1/A125)^2</f>
        <v>#VALUE!</v>
      </c>
    </row>
    <row r="126" spans="1:8" ht="12.75">
      <c r="A126" t="e">
        <f>B125</f>
        <v>#VALUE!</v>
      </c>
      <c r="B126" t="e">
        <f>-2*LOG((($C$123/$D$123)/3.71)+(2.51/(E$123*SQRT(H126))))</f>
        <v>#VALUE!</v>
      </c>
      <c r="H126" t="e">
        <f>(1/A126)^2</f>
        <v>#VALUE!</v>
      </c>
    </row>
    <row r="127" spans="1:9" ht="12.75">
      <c r="A127" t="e">
        <f>B126</f>
        <v>#VALUE!</v>
      </c>
      <c r="B127" t="e">
        <f>-2*LOG((($C$123/$D$123)/3.71)+(2.51/(E$123*SQRT(H127))))</f>
        <v>#VALUE!</v>
      </c>
      <c r="H127" t="e">
        <f>(1/A127)^2</f>
        <v>#VALUE!</v>
      </c>
      <c r="I127" s="2" t="e">
        <f>(H127*$J$3*$F$123^2)/(($D$123/1000)*2)</f>
        <v>#VALUE!</v>
      </c>
    </row>
    <row r="129" spans="1:8" ht="12.75">
      <c r="A129" t="e">
        <f>1.14-(2*LOG($C$3/$D$129))</f>
        <v>#VALUE!</v>
      </c>
      <c r="B129" t="e">
        <f>-2*LOG((($C$129/$D$129)/3.71)+(2.51/(E$129*SQRT(H129))))</f>
        <v>#VALUE!</v>
      </c>
      <c r="C129">
        <f>Rohrnetzberechnung!$B$3</f>
        <v>0.045</v>
      </c>
      <c r="D129">
        <f>Rohrnetzberechnung!H29</f>
      </c>
      <c r="E129" s="3" t="e">
        <f>(F129*(D129/1000))/G129</f>
        <v>#VALUE!</v>
      </c>
      <c r="F129">
        <f>Rohrnetzberechnung!I29</f>
      </c>
      <c r="G129">
        <f>Rohrnetzberechnung!$B$5</f>
        <v>5.12E-07</v>
      </c>
      <c r="H129" t="e">
        <f>(1/A129)^2</f>
        <v>#VALUE!</v>
      </c>
    </row>
    <row r="130" spans="1:8" ht="12.75">
      <c r="A130" t="e">
        <f>B129</f>
        <v>#VALUE!</v>
      </c>
      <c r="B130" t="e">
        <f>-2*LOG((($C$129/$D$129)/3.71)+(2.51/(E$129*SQRT(H130))))</f>
        <v>#VALUE!</v>
      </c>
      <c r="H130" t="e">
        <f>(1/A130)^2</f>
        <v>#VALUE!</v>
      </c>
    </row>
    <row r="131" spans="1:8" ht="12.75">
      <c r="A131" t="e">
        <f>B130</f>
        <v>#VALUE!</v>
      </c>
      <c r="B131" t="e">
        <f>-2*LOG((($C$129/$D$129)/3.71)+(2.51/(E$129*SQRT(H131))))</f>
        <v>#VALUE!</v>
      </c>
      <c r="H131" t="e">
        <f>(1/A131)^2</f>
        <v>#VALUE!</v>
      </c>
    </row>
    <row r="132" spans="1:8" ht="12.75">
      <c r="A132" t="e">
        <f>B131</f>
        <v>#VALUE!</v>
      </c>
      <c r="B132" t="e">
        <f>-2*LOG((($C$129/$D$129)/3.71)+(2.51/(E$129*SQRT(H132))))</f>
        <v>#VALUE!</v>
      </c>
      <c r="H132" t="e">
        <f>(1/A132)^2</f>
        <v>#VALUE!</v>
      </c>
    </row>
    <row r="133" spans="1:9" ht="12.75">
      <c r="A133" t="e">
        <f>B132</f>
        <v>#VALUE!</v>
      </c>
      <c r="B133" t="e">
        <f>-2*LOG((($C$129/$D$129)/3.71)+(2.51/(E$129*SQRT(H133))))</f>
        <v>#VALUE!</v>
      </c>
      <c r="H133" t="e">
        <f>(1/A133)^2</f>
        <v>#VALUE!</v>
      </c>
      <c r="I133" s="2" t="e">
        <f>(H133*$J$3*$F$129^2)/(($D$129/1000)*2)</f>
        <v>#VALUE!</v>
      </c>
    </row>
    <row r="135" spans="1:8" ht="12.75">
      <c r="A135" t="e">
        <f>1.14-(2*LOG($C$3/$D$135))</f>
        <v>#VALUE!</v>
      </c>
      <c r="B135" t="e">
        <f>-2*LOG((($C$135/$D$135)/3.71)+(2.51/(E$135*SQRT(H135))))</f>
        <v>#VALUE!</v>
      </c>
      <c r="C135">
        <f>Rohrnetzberechnung!$B$3</f>
        <v>0.045</v>
      </c>
      <c r="D135">
        <f>Rohrnetzberechnung!H30</f>
      </c>
      <c r="E135" s="3" t="e">
        <f>(F135*(D135/1000))/G135</f>
        <v>#VALUE!</v>
      </c>
      <c r="F135">
        <f>Rohrnetzberechnung!I30</f>
      </c>
      <c r="G135">
        <f>Rohrnetzberechnung!$B$5</f>
        <v>5.12E-07</v>
      </c>
      <c r="H135" t="e">
        <f>(1/A135)^2</f>
        <v>#VALUE!</v>
      </c>
    </row>
    <row r="136" spans="1:8" ht="12.75">
      <c r="A136" t="e">
        <f>B135</f>
        <v>#VALUE!</v>
      </c>
      <c r="B136" t="e">
        <f>-2*LOG((($C$135/$D$135)/3.71)+(2.51/(E$135*SQRT(H136))))</f>
        <v>#VALUE!</v>
      </c>
      <c r="H136" t="e">
        <f>(1/A136)^2</f>
        <v>#VALUE!</v>
      </c>
    </row>
    <row r="137" spans="1:8" ht="12.75">
      <c r="A137" t="e">
        <f>B136</f>
        <v>#VALUE!</v>
      </c>
      <c r="B137" t="e">
        <f>-2*LOG((($C$135/$D$135)/3.71)+(2.51/(E$135*SQRT(H137))))</f>
        <v>#VALUE!</v>
      </c>
      <c r="H137" t="e">
        <f>(1/A137)^2</f>
        <v>#VALUE!</v>
      </c>
    </row>
    <row r="138" spans="1:8" ht="12.75">
      <c r="A138" t="e">
        <f>B137</f>
        <v>#VALUE!</v>
      </c>
      <c r="B138" t="e">
        <f>-2*LOG((($C$135/$D$135)/3.71)+(2.51/(E$135*SQRT(H138))))</f>
        <v>#VALUE!</v>
      </c>
      <c r="H138" t="e">
        <f>(1/A138)^2</f>
        <v>#VALUE!</v>
      </c>
    </row>
    <row r="139" spans="1:9" ht="12.75">
      <c r="A139" t="e">
        <f>B138</f>
        <v>#VALUE!</v>
      </c>
      <c r="B139" t="e">
        <f>-2*LOG((($C$135/$D$135)/3.71)+(2.51/(E$135*SQRT(H139))))</f>
        <v>#VALUE!</v>
      </c>
      <c r="H139" t="e">
        <f>(1/A139)^2</f>
        <v>#VALUE!</v>
      </c>
      <c r="I139" s="2" t="e">
        <f>(H139*$J$3*$F$135^2)/(($D$135/1000)*2)</f>
        <v>#VALUE!</v>
      </c>
    </row>
    <row r="141" spans="1:8" ht="12.75">
      <c r="A141" t="e">
        <f>1.14-(2*LOG($C$3/$D$141))</f>
        <v>#VALUE!</v>
      </c>
      <c r="B141" t="e">
        <f>-2*LOG((($C$141/$D$141)/3.71)+(2.51/(E$141*SQRT(H141))))</f>
        <v>#VALUE!</v>
      </c>
      <c r="C141">
        <f>Rohrnetzberechnung!$B$3</f>
        <v>0.045</v>
      </c>
      <c r="D141">
        <f>Rohrnetzberechnung!H31</f>
      </c>
      <c r="E141" s="3" t="e">
        <f>(F141*(D141/1000))/G141</f>
        <v>#VALUE!</v>
      </c>
      <c r="F141">
        <f>Rohrnetzberechnung!I31</f>
      </c>
      <c r="G141">
        <f>Rohrnetzberechnung!$B$5</f>
        <v>5.12E-07</v>
      </c>
      <c r="H141" t="e">
        <f>(1/A141)^2</f>
        <v>#VALUE!</v>
      </c>
    </row>
    <row r="142" spans="1:8" ht="12.75">
      <c r="A142" t="e">
        <f>B141</f>
        <v>#VALUE!</v>
      </c>
      <c r="B142" t="e">
        <f>-2*LOG((($C$141/$D$141)/3.71)+(2.51/(E$141*SQRT(H142))))</f>
        <v>#VALUE!</v>
      </c>
      <c r="H142" t="e">
        <f>(1/A142)^2</f>
        <v>#VALUE!</v>
      </c>
    </row>
    <row r="143" spans="1:8" ht="12.75">
      <c r="A143" t="e">
        <f>B142</f>
        <v>#VALUE!</v>
      </c>
      <c r="B143" t="e">
        <f>-2*LOG((($C$141/$D$141)/3.71)+(2.51/(E$141*SQRT(H143))))</f>
        <v>#VALUE!</v>
      </c>
      <c r="H143" t="e">
        <f>(1/A143)^2</f>
        <v>#VALUE!</v>
      </c>
    </row>
    <row r="144" spans="1:8" ht="12.75">
      <c r="A144" t="e">
        <f>B143</f>
        <v>#VALUE!</v>
      </c>
      <c r="B144" t="e">
        <f>-2*LOG((($C$141/$D$141)/3.71)+(2.51/(E$141*SQRT(H144))))</f>
        <v>#VALUE!</v>
      </c>
      <c r="H144" t="e">
        <f>(1/A144)^2</f>
        <v>#VALUE!</v>
      </c>
    </row>
    <row r="145" spans="1:9" ht="12.75">
      <c r="A145" t="e">
        <f>B144</f>
        <v>#VALUE!</v>
      </c>
      <c r="B145" t="e">
        <f>-2*LOG((($C$141/$D$141)/3.71)+(2.51/(E$141*SQRT(H145))))</f>
        <v>#VALUE!</v>
      </c>
      <c r="H145" t="e">
        <f>(1/A145)^2</f>
        <v>#VALUE!</v>
      </c>
      <c r="I145" s="2" t="e">
        <f>(H145*$J$3*$F$141^2)/(($D$141/1000)*2)</f>
        <v>#VALUE!</v>
      </c>
    </row>
    <row r="147" spans="1:8" ht="12.75">
      <c r="A147" t="e">
        <f>1.14-(2*LOG($C$3/$D$147))</f>
        <v>#VALUE!</v>
      </c>
      <c r="B147" t="e">
        <f>-2*LOG((($C$147/$D$147)/3.71)+(2.51/(E$147*SQRT(H147))))</f>
        <v>#VALUE!</v>
      </c>
      <c r="C147">
        <f>Rohrnetzberechnung!$B$3</f>
        <v>0.045</v>
      </c>
      <c r="D147">
        <f>Rohrnetzberechnung!H32</f>
      </c>
      <c r="E147" s="3" t="e">
        <f>(F147*(D147/1000))/G147</f>
        <v>#VALUE!</v>
      </c>
      <c r="F147">
        <f>Rohrnetzberechnung!I32</f>
      </c>
      <c r="G147">
        <f>Rohrnetzberechnung!$B$5</f>
        <v>5.12E-07</v>
      </c>
      <c r="H147" t="e">
        <f>(1/A147)^2</f>
        <v>#VALUE!</v>
      </c>
    </row>
    <row r="148" spans="1:8" ht="12.75">
      <c r="A148" t="e">
        <f>B147</f>
        <v>#VALUE!</v>
      </c>
      <c r="B148" t="e">
        <f>-2*LOG((($C$147/$D$147)/3.71)+(2.51/(E$147*SQRT(H148))))</f>
        <v>#VALUE!</v>
      </c>
      <c r="H148" t="e">
        <f>(1/A148)^2</f>
        <v>#VALUE!</v>
      </c>
    </row>
    <row r="149" spans="1:8" ht="12.75">
      <c r="A149" t="e">
        <f>B148</f>
        <v>#VALUE!</v>
      </c>
      <c r="B149" t="e">
        <f>-2*LOG((($C$147/$D$147)/3.71)+(2.51/(E$147*SQRT(H149))))</f>
        <v>#VALUE!</v>
      </c>
      <c r="H149" t="e">
        <f>(1/A149)^2</f>
        <v>#VALUE!</v>
      </c>
    </row>
    <row r="150" spans="1:8" ht="12.75">
      <c r="A150" t="e">
        <f>B149</f>
        <v>#VALUE!</v>
      </c>
      <c r="B150" t="e">
        <f>-2*LOG((($C$147/$D$147)/3.71)+(2.51/(E$147*SQRT(H150))))</f>
        <v>#VALUE!</v>
      </c>
      <c r="H150" t="e">
        <f>(1/A150)^2</f>
        <v>#VALUE!</v>
      </c>
    </row>
    <row r="151" spans="1:9" ht="12.75">
      <c r="A151" t="e">
        <f>B150</f>
        <v>#VALUE!</v>
      </c>
      <c r="B151" t="e">
        <f>-2*LOG((($C$147/$D$147)/3.71)+(2.51/(E$147*SQRT(H151))))</f>
        <v>#VALUE!</v>
      </c>
      <c r="H151" t="e">
        <f>(1/A151)^2</f>
        <v>#VALUE!</v>
      </c>
      <c r="I151" s="2" t="e">
        <f>(H151*$J$3*$F$147^2)/(($D$147/1000)*2)</f>
        <v>#VALUE!</v>
      </c>
    </row>
    <row r="153" spans="1:8" ht="12.75">
      <c r="A153" t="e">
        <f>1.14-(2*LOG($C$3/$D$153))</f>
        <v>#VALUE!</v>
      </c>
      <c r="B153" t="e">
        <f>-2*LOG((($C$153/$D$153)/3.71)+(2.51/(E$153*SQRT(H153))))</f>
        <v>#VALUE!</v>
      </c>
      <c r="C153">
        <f>Rohrnetzberechnung!$B$3</f>
        <v>0.045</v>
      </c>
      <c r="D153">
        <f>Rohrnetzberechnung!H33</f>
      </c>
      <c r="E153" s="3" t="e">
        <f>(F153*(D153/1000))/G153</f>
        <v>#VALUE!</v>
      </c>
      <c r="F153">
        <f>Rohrnetzberechnung!I33</f>
      </c>
      <c r="G153">
        <f>Rohrnetzberechnung!$B$5</f>
        <v>5.12E-07</v>
      </c>
      <c r="H153" t="e">
        <f>(1/A153)^2</f>
        <v>#VALUE!</v>
      </c>
    </row>
    <row r="154" spans="1:8" ht="12.75">
      <c r="A154" t="e">
        <f>B153</f>
        <v>#VALUE!</v>
      </c>
      <c r="B154" t="e">
        <f>-2*LOG((($C$153/$D$153)/3.71)+(2.51/(E$153*SQRT(H154))))</f>
        <v>#VALUE!</v>
      </c>
      <c r="H154" t="e">
        <f>(1/A154)^2</f>
        <v>#VALUE!</v>
      </c>
    </row>
    <row r="155" spans="1:8" ht="12.75">
      <c r="A155" t="e">
        <f>B154</f>
        <v>#VALUE!</v>
      </c>
      <c r="B155" t="e">
        <f>-2*LOG((($C$153/$D$153)/3.71)+(2.51/(E$153*SQRT(H155))))</f>
        <v>#VALUE!</v>
      </c>
      <c r="H155" t="e">
        <f>(1/A155)^2</f>
        <v>#VALUE!</v>
      </c>
    </row>
    <row r="156" spans="1:8" ht="12.75">
      <c r="A156" t="e">
        <f>B155</f>
        <v>#VALUE!</v>
      </c>
      <c r="B156" t="e">
        <f>-2*LOG((($C$153/$D$153)/3.71)+(2.51/(E$153*SQRT(H156))))</f>
        <v>#VALUE!</v>
      </c>
      <c r="H156" t="e">
        <f>(1/A156)^2</f>
        <v>#VALUE!</v>
      </c>
    </row>
    <row r="157" spans="1:9" ht="12.75">
      <c r="A157" t="e">
        <f>B156</f>
        <v>#VALUE!</v>
      </c>
      <c r="B157" t="e">
        <f>-2*LOG((($C$153/$D$153)/3.71)+(2.51/(E$153*SQRT(H157))))</f>
        <v>#VALUE!</v>
      </c>
      <c r="H157" t="e">
        <f>(1/A157)^2</f>
        <v>#VALUE!</v>
      </c>
      <c r="I157" s="2" t="e">
        <f>(H157*$J$3*$F$153^2)/(($D$153/1000)*2)</f>
        <v>#VALUE!</v>
      </c>
    </row>
    <row r="159" spans="1:8" ht="12.75">
      <c r="A159" t="e">
        <f>1.14-(2*LOG($C$3/$D$159))</f>
        <v>#VALUE!</v>
      </c>
      <c r="B159" t="e">
        <f>-2*LOG((($C$159/$D$159)/3.71)+(2.51/(E$159*SQRT(H159))))</f>
        <v>#VALUE!</v>
      </c>
      <c r="C159">
        <f>Rohrnetzberechnung!$B$3</f>
        <v>0.045</v>
      </c>
      <c r="D159">
        <f>Rohrnetzberechnung!H34</f>
      </c>
      <c r="E159" s="3" t="e">
        <f>(F159*(D159/1000))/G159</f>
        <v>#VALUE!</v>
      </c>
      <c r="F159">
        <f>Rohrnetzberechnung!I34</f>
      </c>
      <c r="G159">
        <f>Rohrnetzberechnung!$B$5</f>
        <v>5.12E-07</v>
      </c>
      <c r="H159" t="e">
        <f>(1/A159)^2</f>
        <v>#VALUE!</v>
      </c>
    </row>
    <row r="160" spans="1:8" ht="12.75">
      <c r="A160" t="e">
        <f>B159</f>
        <v>#VALUE!</v>
      </c>
      <c r="B160" t="e">
        <f>-2*LOG((($C$159/$D$159)/3.71)+(2.51/(E$159*SQRT(H160))))</f>
        <v>#VALUE!</v>
      </c>
      <c r="H160" t="e">
        <f>(1/A160)^2</f>
        <v>#VALUE!</v>
      </c>
    </row>
    <row r="161" spans="1:8" ht="12.75">
      <c r="A161" t="e">
        <f>B160</f>
        <v>#VALUE!</v>
      </c>
      <c r="B161" t="e">
        <f>-2*LOG((($C$159/$D$159)/3.71)+(2.51/(E$159*SQRT(H161))))</f>
        <v>#VALUE!</v>
      </c>
      <c r="H161" t="e">
        <f>(1/A161)^2</f>
        <v>#VALUE!</v>
      </c>
    </row>
    <row r="162" spans="1:8" ht="12.75">
      <c r="A162" t="e">
        <f>B161</f>
        <v>#VALUE!</v>
      </c>
      <c r="B162" t="e">
        <f>-2*LOG((($C$159/$D$159)/3.71)+(2.51/(E$159*SQRT(H162))))</f>
        <v>#VALUE!</v>
      </c>
      <c r="H162" t="e">
        <f>(1/A162)^2</f>
        <v>#VALUE!</v>
      </c>
    </row>
    <row r="163" spans="1:9" ht="12.75">
      <c r="A163" t="e">
        <f>B162</f>
        <v>#VALUE!</v>
      </c>
      <c r="B163" t="e">
        <f>-2*LOG((($C$159/$D$159)/3.71)+(2.51/(E$159*SQRT(H163))))</f>
        <v>#VALUE!</v>
      </c>
      <c r="H163" t="e">
        <f>(1/A163)^2</f>
        <v>#VALUE!</v>
      </c>
      <c r="I163" s="2" t="e">
        <f>(H163*$J$3*$F$159^2)/(($D$159/1000)*2)</f>
        <v>#VALUE!</v>
      </c>
    </row>
    <row r="165" spans="1:8" ht="12.75">
      <c r="A165" t="e">
        <f>1.14-(2*LOG($C$3/$D$165))</f>
        <v>#VALUE!</v>
      </c>
      <c r="B165" t="e">
        <f>-2*LOG((($C$165/$D$165)/3.71)+(2.51/(E$165*SQRT(H165))))</f>
        <v>#VALUE!</v>
      </c>
      <c r="C165">
        <f>Rohrnetzberechnung!$B$3</f>
        <v>0.045</v>
      </c>
      <c r="D165">
        <f>Rohrnetzberechnung!H35</f>
      </c>
      <c r="E165" s="3" t="e">
        <f>(F165*(D165/1000))/G165</f>
        <v>#VALUE!</v>
      </c>
      <c r="F165">
        <f>Rohrnetzberechnung!I35</f>
      </c>
      <c r="G165">
        <f>Rohrnetzberechnung!$B$5</f>
        <v>5.12E-07</v>
      </c>
      <c r="H165" t="e">
        <f>(1/A165)^2</f>
        <v>#VALUE!</v>
      </c>
    </row>
    <row r="166" spans="1:8" ht="12.75">
      <c r="A166" t="e">
        <f>B165</f>
        <v>#VALUE!</v>
      </c>
      <c r="B166" t="e">
        <f>-2*LOG((($C$165/$D$165)/3.71)+(2.51/(E$165*SQRT(H166))))</f>
        <v>#VALUE!</v>
      </c>
      <c r="H166" t="e">
        <f>(1/A166)^2</f>
        <v>#VALUE!</v>
      </c>
    </row>
    <row r="167" spans="1:8" ht="12.75">
      <c r="A167" t="e">
        <f>B166</f>
        <v>#VALUE!</v>
      </c>
      <c r="B167" t="e">
        <f>-2*LOG((($C$165/$D$165)/3.71)+(2.51/(E$165*SQRT(H167))))</f>
        <v>#VALUE!</v>
      </c>
      <c r="H167" t="e">
        <f>(1/A167)^2</f>
        <v>#VALUE!</v>
      </c>
    </row>
    <row r="168" spans="1:8" ht="12.75">
      <c r="A168" t="e">
        <f>B167</f>
        <v>#VALUE!</v>
      </c>
      <c r="B168" t="e">
        <f>-2*LOG((($C$165/$D$165)/3.71)+(2.51/(E$165*SQRT(H168))))</f>
        <v>#VALUE!</v>
      </c>
      <c r="H168" t="e">
        <f>(1/A168)^2</f>
        <v>#VALUE!</v>
      </c>
    </row>
    <row r="169" spans="1:9" ht="12.75">
      <c r="A169" t="e">
        <f>B168</f>
        <v>#VALUE!</v>
      </c>
      <c r="B169" t="e">
        <f>-2*LOG((($C$165/$D$165)/3.71)+(2.51/(E$165*SQRT(H169))))</f>
        <v>#VALUE!</v>
      </c>
      <c r="H169" t="e">
        <f>(1/A169)^2</f>
        <v>#VALUE!</v>
      </c>
      <c r="I169" s="2" t="e">
        <f>(H169*$J$3*$F$165^2)/(($D$165/1000)*2)</f>
        <v>#VALUE!</v>
      </c>
    </row>
    <row r="171" spans="1:8" ht="12.75">
      <c r="A171" t="e">
        <f>1.14-(2*LOG($C$3/$D$171))</f>
        <v>#VALUE!</v>
      </c>
      <c r="B171" t="e">
        <f>-2*LOG((($C$171/$D$171)/3.71)+(2.51/(E$171*SQRT(H171))))</f>
        <v>#VALUE!</v>
      </c>
      <c r="C171">
        <f>Rohrnetzberechnung!$B$3</f>
        <v>0.045</v>
      </c>
      <c r="D171">
        <f>Rohrnetzberechnung!H36</f>
      </c>
      <c r="E171" s="3" t="e">
        <f>(F171*(D171/1000))/G171</f>
        <v>#VALUE!</v>
      </c>
      <c r="F171">
        <f>Rohrnetzberechnung!I36</f>
      </c>
      <c r="G171">
        <f>Rohrnetzberechnung!$B$5</f>
        <v>5.12E-07</v>
      </c>
      <c r="H171" t="e">
        <f>(1/A171)^2</f>
        <v>#VALUE!</v>
      </c>
    </row>
    <row r="172" spans="1:8" ht="12.75">
      <c r="A172" t="e">
        <f>B171</f>
        <v>#VALUE!</v>
      </c>
      <c r="B172" t="e">
        <f>-2*LOG((($C$171/$D$171)/3.71)+(2.51/(E$171*SQRT(H172))))</f>
        <v>#VALUE!</v>
      </c>
      <c r="H172" t="e">
        <f>(1/A172)^2</f>
        <v>#VALUE!</v>
      </c>
    </row>
    <row r="173" spans="1:8" ht="12.75">
      <c r="A173" t="e">
        <f>B172</f>
        <v>#VALUE!</v>
      </c>
      <c r="B173" t="e">
        <f>-2*LOG((($C$171/$D$171)/3.71)+(2.51/(E$171*SQRT(H173))))</f>
        <v>#VALUE!</v>
      </c>
      <c r="H173" t="e">
        <f>(1/A173)^2</f>
        <v>#VALUE!</v>
      </c>
    </row>
    <row r="174" spans="1:8" ht="12.75">
      <c r="A174" t="e">
        <f>B173</f>
        <v>#VALUE!</v>
      </c>
      <c r="B174" t="e">
        <f>-2*LOG((($C$171/$D$171)/3.71)+(2.51/(E$171*SQRT(H174))))</f>
        <v>#VALUE!</v>
      </c>
      <c r="H174" t="e">
        <f>(1/A174)^2</f>
        <v>#VALUE!</v>
      </c>
    </row>
    <row r="175" spans="1:9" ht="12.75">
      <c r="A175" t="e">
        <f>B174</f>
        <v>#VALUE!</v>
      </c>
      <c r="B175" t="e">
        <f>-2*LOG((($C$171/$D$171)/3.71)+(2.51/(E$171*SQRT(H175))))</f>
        <v>#VALUE!</v>
      </c>
      <c r="H175" t="e">
        <f>(1/A175)^2</f>
        <v>#VALUE!</v>
      </c>
      <c r="I175" s="2" t="e">
        <f>(H175*$J$3*$F$171^2)/(($D$171/1000)*2)</f>
        <v>#VALUE!</v>
      </c>
    </row>
    <row r="177" spans="1:8" ht="12.75">
      <c r="A177" t="e">
        <f>1.14-(2*LOG($C$3/$D$177))</f>
        <v>#VALUE!</v>
      </c>
      <c r="B177" t="e">
        <f>-2*LOG((($C$177/$D$177)/3.71)+(2.51/(E$177*SQRT(H177))))</f>
        <v>#VALUE!</v>
      </c>
      <c r="C177">
        <f>Rohrnetzberechnung!$B$3</f>
        <v>0.045</v>
      </c>
      <c r="D177">
        <f>Rohrnetzberechnung!H37</f>
      </c>
      <c r="E177" s="3" t="e">
        <f>(F177*(D177/1000))/G177</f>
        <v>#VALUE!</v>
      </c>
      <c r="F177">
        <f>Rohrnetzberechnung!I37</f>
      </c>
      <c r="G177">
        <f>Rohrnetzberechnung!$B$5</f>
        <v>5.12E-07</v>
      </c>
      <c r="H177" t="e">
        <f>(1/A177)^2</f>
        <v>#VALUE!</v>
      </c>
    </row>
    <row r="178" spans="1:8" ht="12.75">
      <c r="A178" t="e">
        <f>B177</f>
        <v>#VALUE!</v>
      </c>
      <c r="B178" t="e">
        <f>-2*LOG((($C$177/$D$177)/3.71)+(2.51/(E$177*SQRT(H178))))</f>
        <v>#VALUE!</v>
      </c>
      <c r="H178" t="e">
        <f>(1/A178)^2</f>
        <v>#VALUE!</v>
      </c>
    </row>
    <row r="179" spans="1:8" ht="12.75">
      <c r="A179" t="e">
        <f>B178</f>
        <v>#VALUE!</v>
      </c>
      <c r="B179" t="e">
        <f>-2*LOG((($C$177/$D$177)/3.71)+(2.51/(E$177*SQRT(H179))))</f>
        <v>#VALUE!</v>
      </c>
      <c r="H179" t="e">
        <f>(1/A179)^2</f>
        <v>#VALUE!</v>
      </c>
    </row>
    <row r="180" spans="1:8" ht="12.75">
      <c r="A180" t="e">
        <f>B179</f>
        <v>#VALUE!</v>
      </c>
      <c r="B180" t="e">
        <f>-2*LOG((($C$177/$D$177)/3.71)+(2.51/(E$177*SQRT(H180))))</f>
        <v>#VALUE!</v>
      </c>
      <c r="H180" t="e">
        <f>(1/A180)^2</f>
        <v>#VALUE!</v>
      </c>
    </row>
    <row r="181" spans="1:9" ht="12.75">
      <c r="A181" t="e">
        <f>B180</f>
        <v>#VALUE!</v>
      </c>
      <c r="B181" t="e">
        <f>-2*LOG((($C$177/$D$177)/3.71)+(2.51/(E$177*SQRT(H181))))</f>
        <v>#VALUE!</v>
      </c>
      <c r="H181" t="e">
        <f>(1/A181)^2</f>
        <v>#VALUE!</v>
      </c>
      <c r="I181" s="2" t="e">
        <f>(H181*$J$3*$F$177^2)/(($D$177/1000)*2)</f>
        <v>#VALUE!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Rohrnetzberechnung</dc:title>
  <dc:subject/>
  <dc:creator>Peter Teuber</dc:creator>
  <cp:keywords/>
  <dc:description/>
  <cp:lastModifiedBy> Bruno Bosy</cp:lastModifiedBy>
  <cp:lastPrinted>2005-02-25T19:29:52Z</cp:lastPrinted>
  <dcterms:created xsi:type="dcterms:W3CDTF">1999-06-23T13:39:51Z</dcterms:created>
  <dcterms:modified xsi:type="dcterms:W3CDTF">2005-02-25T19:44:16Z</dcterms:modified>
  <cp:category/>
  <cp:version/>
  <cp:contentType/>
  <cp:contentStatus/>
</cp:coreProperties>
</file>